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Network\Planning\Administration - Branch\Regulatory Reporting\DAPR\2018\Forecast Tables\Final\"/>
    </mc:Choice>
  </mc:AlternateContent>
  <xr:revisionPtr revIDLastSave="0" documentId="10_ncr:100000_{A9767C30-8B83-4FEA-A888-1187F75847C8}" xr6:coauthVersionLast="31" xr6:coauthVersionMax="31" xr10:uidLastSave="{00000000-0000-0000-0000-000000000000}"/>
  <bookViews>
    <workbookView xWindow="555" yWindow="75" windowWidth="19440" windowHeight="11010" tabRatio="895" firstSheet="6" activeTab="15" xr2:uid="{00000000-000D-0000-FFFF-FFFF00000000}"/>
  </bookViews>
  <sheets>
    <sheet name="FORECAST_DATA" sheetId="8" state="hidden" r:id="rId1"/>
    <sheet name="SUMMER_OH" sheetId="12" state="hidden" r:id="rId2"/>
    <sheet name="WINTER_OH" sheetId="11" state="hidden" r:id="rId3"/>
    <sheet name="SUMMER_OH_METRO" sheetId="14" state="hidden" r:id="rId4"/>
    <sheet name="WINTER_OH_METRO" sheetId="15" state="hidden" r:id="rId5"/>
    <sheet name="OTHER_RATINGS" sheetId="9" state="hidden" r:id="rId6"/>
    <sheet name="EASTERN HILLS" sheetId="10" r:id="rId7"/>
    <sheet name="EYRE PENINSULA" sheetId="18" r:id="rId8"/>
    <sheet name="MID NORTH" sheetId="19" r:id="rId9"/>
    <sheet name="MURRAYLANDS" sheetId="22" r:id="rId10"/>
    <sheet name="RIVERLAND" sheetId="23" r:id="rId11"/>
    <sheet name="SOUTH EAST" sheetId="16" r:id="rId12"/>
    <sheet name="SOUTHERN RURAL" sheetId="17" r:id="rId13"/>
    <sheet name="UPPER NORTH" sheetId="21" r:id="rId14"/>
    <sheet name="WESTERN SUBURBS" sheetId="13" r:id="rId15"/>
    <sheet name="YORKE PENINSULA" sheetId="20" r:id="rId16"/>
  </sheets>
  <definedNames>
    <definedName name="_xlnm._FilterDatabase" localSheetId="6" hidden="1">'EASTERN HILLS'!#REF!</definedName>
    <definedName name="_xlnm._FilterDatabase" localSheetId="7" hidden="1">'EYRE PENINSULA'!#REF!</definedName>
    <definedName name="_xlnm._FilterDatabase" localSheetId="0" hidden="1">FORECAST_DATA!$A$2:$X$558</definedName>
    <definedName name="_xlnm._FilterDatabase" localSheetId="8" hidden="1">'MID NORTH'!#REF!</definedName>
    <definedName name="_xlnm._FilterDatabase" localSheetId="9" hidden="1">MURRAYLANDS!#REF!</definedName>
    <definedName name="_xlnm._FilterDatabase" localSheetId="10" hidden="1">RIVERLAND!#REF!</definedName>
    <definedName name="_xlnm._FilterDatabase" localSheetId="11" hidden="1">'SOUTH EAST'!$A$4:$B$457</definedName>
    <definedName name="_xlnm._FilterDatabase" localSheetId="12" hidden="1">'SOUTHERN RURAL'!#REF!</definedName>
    <definedName name="_xlnm._FilterDatabase" localSheetId="13" hidden="1">'UPPER NORTH'!#REF!</definedName>
    <definedName name="_xlnm._FilterDatabase" localSheetId="14" hidden="1">'WESTERN SUBURBS'!#REF!</definedName>
    <definedName name="_xlnm._FilterDatabase" localSheetId="15" hidden="1">'YORKE PENINSULA'!#REF!</definedName>
    <definedName name="BASE_FORECAST_IDX">#REF!</definedName>
    <definedName name="FORECAST_IDX" localSheetId="6">'EASTERN HILLS'!#REF!</definedName>
    <definedName name="FORECAST_IDX" localSheetId="7">'EYRE PENINSULA'!#REF!</definedName>
    <definedName name="FORECAST_IDX" localSheetId="8">'MID NORTH'!#REF!</definedName>
    <definedName name="FORECAST_IDX" localSheetId="9">MURRAYLANDS!#REF!</definedName>
    <definedName name="FORECAST_IDX" localSheetId="10">RIVERLAND!#REF!</definedName>
    <definedName name="FORECAST_IDX" localSheetId="11">'SOUTH EAST'!#REF!</definedName>
    <definedName name="FORECAST_IDX" localSheetId="12">'SOUTHERN RURAL'!#REF!</definedName>
    <definedName name="FORECAST_IDX" localSheetId="13">'UPPER NORTH'!#REF!</definedName>
    <definedName name="FORECAST_IDX" localSheetId="14">'WESTERN SUBURBS'!#REF!</definedName>
    <definedName name="FORECAST_IDX" localSheetId="15">'YORKE PENINSULA'!#REF!</definedName>
    <definedName name="FORECAST_IDX">#REF!</definedName>
    <definedName name="FORECAST_TOOL">FORECAST_DATA!$B$2:$Y$572</definedName>
    <definedName name="FORECAST_YRS_50POE" localSheetId="7">'EYRE PENINSULA'!#REF!</definedName>
    <definedName name="FORECAST_YRS_50POE" localSheetId="8">'MID NORTH'!#REF!</definedName>
    <definedName name="FORECAST_YRS_50POE" localSheetId="9">MURRAYLANDS!#REF!</definedName>
    <definedName name="FORECAST_YRS_50POE" localSheetId="10">RIVERLAND!#REF!</definedName>
    <definedName name="FORECAST_YRS_50POE" localSheetId="11">'SOUTH EAST'!#REF!</definedName>
    <definedName name="FORECAST_YRS_50POE" localSheetId="12">'SOUTHERN RURAL'!#REF!</definedName>
    <definedName name="FORECAST_YRS_50POE" localSheetId="13">'UPPER NORTH'!#REF!</definedName>
    <definedName name="FORECAST_YRS_50POE" localSheetId="14">'WESTERN SUBURBS'!#REF!</definedName>
    <definedName name="FORECAST_YRS_50POE" localSheetId="15">'YORKE PENINSULA'!#REF!</definedName>
    <definedName name="FORECAST_YRS_50POE">'EASTERN HILLS'!#REF!</definedName>
    <definedName name="METRO_FDRS">FORECAST_DATA!$B$577:$Y$583</definedName>
    <definedName name="OTHER_LINE_RATINGS">OTHER_RATINGS!$A$2:$AE$12</definedName>
    <definedName name="PEAK_YEARS" localSheetId="6">'EASTERN HILLS'!#REF!</definedName>
    <definedName name="PEAK_YEARS" localSheetId="7">'EYRE PENINSULA'!#REF!</definedName>
    <definedName name="PEAK_YEARS" localSheetId="8">'MID NORTH'!#REF!</definedName>
    <definedName name="PEAK_YEARS" localSheetId="9">MURRAYLANDS!#REF!</definedName>
    <definedName name="PEAK_YEARS" localSheetId="10">RIVERLAND!#REF!</definedName>
    <definedName name="PEAK_YEARS" localSheetId="11">'SOUTH EAST'!#REF!</definedName>
    <definedName name="PEAK_YEARS" localSheetId="12">'SOUTHERN RURAL'!#REF!</definedName>
    <definedName name="PEAK_YEARS" localSheetId="13">'UPPER NORTH'!#REF!</definedName>
    <definedName name="PEAK_YEARS" localSheetId="14">'WESTERN SUBURBS'!#REF!</definedName>
    <definedName name="PEAK_YEARS" localSheetId="15">'YORKE PENINSULA'!#REF!</definedName>
    <definedName name="PEAK_YEARS">#REF!</definedName>
    <definedName name="_xlnm.Print_Titles" localSheetId="6">'EASTERN HILLS'!$A:$B</definedName>
    <definedName name="_xlnm.Print_Titles" localSheetId="7">'EYRE PENINSULA'!$A:$B</definedName>
    <definedName name="_xlnm.Print_Titles" localSheetId="8">'MID NORTH'!$A:$B,'MID NORTH'!$1:$4</definedName>
    <definedName name="_xlnm.Print_Titles" localSheetId="9">MURRAYLANDS!$A:$B,MURRAYLANDS!$1:$3</definedName>
    <definedName name="_xlnm.Print_Titles" localSheetId="10">RIVERLAND!$A:$B,RIVERLAND!$1:$3</definedName>
    <definedName name="_xlnm.Print_Titles" localSheetId="11">'SOUTH EAST'!$A:$B,'SOUTH EAST'!$1:$3</definedName>
    <definedName name="_xlnm.Print_Titles" localSheetId="12">'SOUTHERN RURAL'!$A:$B,'SOUTHERN RURAL'!$1:$3</definedName>
    <definedName name="_xlnm.Print_Titles" localSheetId="13">'UPPER NORTH'!$A:$B,'UPPER NORTH'!$1:$3</definedName>
    <definedName name="_xlnm.Print_Titles" localSheetId="14">'WESTERN SUBURBS'!$A:$B,'WESTERN SUBURBS'!$2:$3</definedName>
    <definedName name="_xlnm.Print_Titles" localSheetId="15">'YORKE PENINSULA'!$A:$B,'YORKE PENINSULA'!$1:$3</definedName>
    <definedName name="SUM_COND_RATINGS">SUMMER_OH!$A$3:$P$76</definedName>
    <definedName name="SUM_MET_RATINGS">SUMMER_OH_METRO!$A$3:$P$76</definedName>
    <definedName name="WIN_COND_RATINGS">WINTER_OH!$A$3:$P$76</definedName>
    <definedName name="WIN_MET_RATINGS">WINTER_OH_METRO!$A$3:$P$76</definedName>
  </definedNames>
  <calcPr calcId="179017"/>
  <fileRecoveryPr autoRecover="0"/>
</workbook>
</file>

<file path=xl/calcChain.xml><?xml version="1.0" encoding="utf-8"?>
<calcChain xmlns="http://schemas.openxmlformats.org/spreadsheetml/2006/main">
  <c r="H39" i="22" l="1"/>
  <c r="G39" i="22"/>
  <c r="F39" i="22"/>
  <c r="E39" i="22"/>
  <c r="D39" i="22"/>
  <c r="C164" i="8" l="1"/>
  <c r="C167" i="8"/>
  <c r="C168" i="8"/>
  <c r="D544" i="8" l="1"/>
  <c r="C544" i="8" s="1"/>
  <c r="D355" i="8"/>
  <c r="C355" i="8" s="1"/>
  <c r="C196" i="8"/>
  <c r="D162" i="8" l="1"/>
  <c r="C162" i="8" s="1"/>
  <c r="D289" i="8"/>
  <c r="C289" i="8" s="1"/>
  <c r="D286" i="8"/>
  <c r="C286" i="8" s="1"/>
  <c r="D288" i="8"/>
  <c r="C288" i="8" s="1"/>
  <c r="D283" i="8"/>
  <c r="C283" i="8" s="1"/>
  <c r="D173" i="8"/>
  <c r="C173" i="8" s="1"/>
  <c r="D464" i="8"/>
  <c r="C464" i="8" s="1"/>
  <c r="D234" i="8"/>
  <c r="C234" i="8" s="1"/>
  <c r="D218" i="8"/>
  <c r="C218" i="8" s="1"/>
  <c r="C219" i="8"/>
  <c r="D126" i="8"/>
  <c r="C126" i="8" s="1"/>
  <c r="D123" i="8"/>
  <c r="C123" i="8" s="1"/>
  <c r="D132" i="8"/>
  <c r="C132" i="8" s="1"/>
  <c r="D131" i="8"/>
  <c r="C131" i="8" s="1"/>
  <c r="D125" i="8"/>
  <c r="C125" i="8" s="1"/>
  <c r="Y568" i="8" l="1"/>
  <c r="Y569" i="8"/>
  <c r="Y552" i="8"/>
  <c r="Y494" i="8"/>
  <c r="Y495" i="8"/>
  <c r="Y496" i="8"/>
  <c r="Y498" i="8"/>
  <c r="Y488" i="8"/>
  <c r="Y453" i="8"/>
  <c r="Y450" i="8"/>
  <c r="Y434" i="8"/>
  <c r="Y414" i="8"/>
  <c r="Y415" i="8"/>
  <c r="C134" i="8" l="1"/>
  <c r="C179" i="8" l="1"/>
  <c r="C156" i="8"/>
  <c r="D583" i="8"/>
  <c r="C583" i="8" s="1"/>
  <c r="F583" i="8"/>
  <c r="G583" i="8" s="1"/>
  <c r="H583" i="8" s="1"/>
  <c r="I583" i="8" s="1"/>
  <c r="J583" i="8" s="1"/>
  <c r="K583" i="8" s="1"/>
  <c r="L583" i="8" s="1"/>
  <c r="M583" i="8" s="1"/>
  <c r="N583" i="8" s="1"/>
  <c r="O583" i="8" s="1"/>
  <c r="P583" i="8" s="1"/>
  <c r="Q583" i="8" s="1"/>
  <c r="R583" i="8" s="1"/>
  <c r="S583" i="8" s="1"/>
  <c r="T583" i="8" s="1"/>
  <c r="U583" i="8" s="1"/>
  <c r="V583" i="8" s="1"/>
  <c r="W583" i="8" s="1"/>
  <c r="X583" i="8" s="1"/>
  <c r="Y583" i="8" s="1"/>
  <c r="D582" i="8"/>
  <c r="C582" i="8" s="1"/>
  <c r="F582" i="8"/>
  <c r="G582" i="8" s="1"/>
  <c r="H582" i="8" s="1"/>
  <c r="I582" i="8" s="1"/>
  <c r="J582" i="8" s="1"/>
  <c r="K582" i="8" s="1"/>
  <c r="L582" i="8" s="1"/>
  <c r="M582" i="8" s="1"/>
  <c r="N582" i="8" s="1"/>
  <c r="O582" i="8" s="1"/>
  <c r="P582" i="8" s="1"/>
  <c r="Q582" i="8" s="1"/>
  <c r="R582" i="8" s="1"/>
  <c r="S582" i="8" s="1"/>
  <c r="T582" i="8" s="1"/>
  <c r="U582" i="8" s="1"/>
  <c r="V582" i="8" s="1"/>
  <c r="W582" i="8" s="1"/>
  <c r="X582" i="8" s="1"/>
  <c r="Y582" i="8" s="1"/>
  <c r="E581" i="8"/>
  <c r="D581" i="8" s="1"/>
  <c r="C581" i="8" s="1"/>
  <c r="D580" i="8"/>
  <c r="C580" i="8" s="1"/>
  <c r="F580" i="8"/>
  <c r="G580" i="8" s="1"/>
  <c r="H580" i="8" s="1"/>
  <c r="I580" i="8" s="1"/>
  <c r="J580" i="8" s="1"/>
  <c r="K580" i="8" s="1"/>
  <c r="L580" i="8" s="1"/>
  <c r="M580" i="8" s="1"/>
  <c r="N580" i="8" s="1"/>
  <c r="O580" i="8" s="1"/>
  <c r="P580" i="8" s="1"/>
  <c r="Q580" i="8" s="1"/>
  <c r="R580" i="8" s="1"/>
  <c r="S580" i="8" s="1"/>
  <c r="T580" i="8" s="1"/>
  <c r="U580" i="8" s="1"/>
  <c r="V580" i="8" s="1"/>
  <c r="W580" i="8" s="1"/>
  <c r="X580" i="8" s="1"/>
  <c r="Y580" i="8" s="1"/>
  <c r="D579" i="8"/>
  <c r="C579" i="8" s="1"/>
  <c r="F579" i="8"/>
  <c r="G579" i="8" s="1"/>
  <c r="H579" i="8" s="1"/>
  <c r="I579" i="8" s="1"/>
  <c r="J579" i="8" s="1"/>
  <c r="K579" i="8" s="1"/>
  <c r="L579" i="8" s="1"/>
  <c r="M579" i="8" s="1"/>
  <c r="N579" i="8" s="1"/>
  <c r="O579" i="8" s="1"/>
  <c r="P579" i="8" s="1"/>
  <c r="Q579" i="8" s="1"/>
  <c r="R579" i="8" s="1"/>
  <c r="S579" i="8" s="1"/>
  <c r="T579" i="8" s="1"/>
  <c r="U579" i="8" s="1"/>
  <c r="V579" i="8" s="1"/>
  <c r="W579" i="8" s="1"/>
  <c r="X579" i="8" s="1"/>
  <c r="Y579" i="8" s="1"/>
  <c r="F578" i="8"/>
  <c r="G578" i="8" s="1"/>
  <c r="H578" i="8" s="1"/>
  <c r="I578" i="8" s="1"/>
  <c r="J578" i="8" s="1"/>
  <c r="K578" i="8" s="1"/>
  <c r="L578" i="8" s="1"/>
  <c r="M578" i="8" s="1"/>
  <c r="N578" i="8" s="1"/>
  <c r="O578" i="8" s="1"/>
  <c r="P578" i="8" s="1"/>
  <c r="Q578" i="8" s="1"/>
  <c r="R578" i="8" s="1"/>
  <c r="S578" i="8" s="1"/>
  <c r="T578" i="8" s="1"/>
  <c r="U578" i="8" s="1"/>
  <c r="V578" i="8" s="1"/>
  <c r="W578" i="8" s="1"/>
  <c r="X578" i="8" s="1"/>
  <c r="Y578" i="8" s="1"/>
  <c r="F577" i="8"/>
  <c r="G577" i="8" s="1"/>
  <c r="H577" i="8" s="1"/>
  <c r="I577" i="8" s="1"/>
  <c r="J577" i="8" s="1"/>
  <c r="K577" i="8" s="1"/>
  <c r="L577" i="8" s="1"/>
  <c r="M577" i="8" s="1"/>
  <c r="N577" i="8" s="1"/>
  <c r="O577" i="8" s="1"/>
  <c r="P577" i="8" s="1"/>
  <c r="Q577" i="8" s="1"/>
  <c r="R577" i="8" s="1"/>
  <c r="S577" i="8" s="1"/>
  <c r="T577" i="8" s="1"/>
  <c r="U577" i="8" s="1"/>
  <c r="V577" i="8" s="1"/>
  <c r="W577" i="8" s="1"/>
  <c r="X577" i="8" s="1"/>
  <c r="Y577" i="8" s="1"/>
  <c r="D578" i="8"/>
  <c r="C578" i="8" s="1"/>
  <c r="D577" i="8"/>
  <c r="C577" i="8" s="1"/>
  <c r="F581" i="8" l="1"/>
  <c r="G581" i="8" s="1"/>
  <c r="H581" i="8" s="1"/>
  <c r="I581" i="8" s="1"/>
  <c r="J581" i="8" s="1"/>
  <c r="K581" i="8" s="1"/>
  <c r="L581" i="8" s="1"/>
  <c r="M581" i="8" s="1"/>
  <c r="N581" i="8" s="1"/>
  <c r="O581" i="8" s="1"/>
  <c r="P581" i="8" s="1"/>
  <c r="Q581" i="8" s="1"/>
  <c r="R581" i="8" s="1"/>
  <c r="S581" i="8" s="1"/>
  <c r="T581" i="8" s="1"/>
  <c r="U581" i="8" s="1"/>
  <c r="V581" i="8" s="1"/>
  <c r="W581" i="8" s="1"/>
  <c r="X581" i="8" s="1"/>
  <c r="Y581" i="8" s="1"/>
  <c r="G378" i="8"/>
  <c r="AE8" i="9" l="1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I2" i="9" l="1"/>
  <c r="D552" i="8" l="1"/>
  <c r="D568" i="8" l="1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C569" i="8"/>
  <c r="C568" i="8"/>
  <c r="C567" i="8"/>
  <c r="Y567" i="8" s="1"/>
  <c r="D567" i="8" l="1"/>
  <c r="W567" i="8"/>
  <c r="V567" i="8"/>
  <c r="S567" i="8"/>
  <c r="G567" i="8"/>
  <c r="H567" i="8"/>
  <c r="R567" i="8"/>
  <c r="Q567" i="8"/>
  <c r="E567" i="8"/>
  <c r="M567" i="8"/>
  <c r="X567" i="8"/>
  <c r="K567" i="8"/>
  <c r="J567" i="8"/>
  <c r="F567" i="8"/>
  <c r="U567" i="8"/>
  <c r="I567" i="8"/>
  <c r="T567" i="8"/>
  <c r="L567" i="8"/>
  <c r="P567" i="8"/>
  <c r="O567" i="8"/>
  <c r="N567" i="8"/>
  <c r="C239" i="8"/>
  <c r="C200" i="8"/>
  <c r="C201" i="8"/>
  <c r="C188" i="8" l="1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E415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D415" i="8"/>
  <c r="D414" i="8"/>
  <c r="E414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C250" i="8"/>
  <c r="C246" i="8"/>
  <c r="E453" i="8" l="1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D453" i="8"/>
  <c r="C232" i="8"/>
  <c r="C230" i="8"/>
  <c r="C231" i="8"/>
  <c r="C212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D450" i="8"/>
  <c r="C229" i="8"/>
  <c r="C341" i="8"/>
  <c r="C342" i="8"/>
  <c r="L552" i="8"/>
  <c r="E552" i="8"/>
  <c r="F552" i="8"/>
  <c r="G552" i="8"/>
  <c r="H552" i="8"/>
  <c r="I552" i="8"/>
  <c r="J552" i="8"/>
  <c r="K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C233" i="8" l="1"/>
  <c r="C223" i="8"/>
  <c r="C221" i="8"/>
  <c r="C211" i="8"/>
  <c r="E378" i="8" l="1"/>
  <c r="F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D378" i="8"/>
  <c r="E395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D395" i="8"/>
  <c r="C316" i="8"/>
  <c r="C320" i="8"/>
  <c r="C336" i="8"/>
  <c r="C312" i="8"/>
  <c r="Q488" i="8" l="1"/>
  <c r="E488" i="8"/>
  <c r="F488" i="8"/>
  <c r="G488" i="8"/>
  <c r="H488" i="8"/>
  <c r="I488" i="8"/>
  <c r="J488" i="8"/>
  <c r="K488" i="8"/>
  <c r="L488" i="8"/>
  <c r="M488" i="8"/>
  <c r="N488" i="8"/>
  <c r="O488" i="8"/>
  <c r="P488" i="8"/>
  <c r="R488" i="8"/>
  <c r="S488" i="8"/>
  <c r="T488" i="8"/>
  <c r="U488" i="8"/>
  <c r="V488" i="8"/>
  <c r="W488" i="8"/>
  <c r="X488" i="8"/>
  <c r="D488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D494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D498" i="8"/>
  <c r="E496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D495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D496" i="8"/>
</calcChain>
</file>

<file path=xl/sharedStrings.xml><?xml version="1.0" encoding="utf-8"?>
<sst xmlns="http://schemas.openxmlformats.org/spreadsheetml/2006/main" count="2330" uniqueCount="995">
  <si>
    <t>BALHANNAH</t>
  </si>
  <si>
    <t>URAIDLA</t>
  </si>
  <si>
    <t>ALDGATE</t>
  </si>
  <si>
    <t>ANGAS CREEK</t>
  </si>
  <si>
    <t>FORRESTON</t>
  </si>
  <si>
    <t>MYLOR</t>
  </si>
  <si>
    <t>WOODSIDE</t>
  </si>
  <si>
    <t>TUNGKILLO</t>
  </si>
  <si>
    <t>GUMERACHA</t>
  </si>
  <si>
    <t>SA Water SD413</t>
  </si>
  <si>
    <t>QEH A</t>
  </si>
  <si>
    <t>QEH B / Hendon</t>
  </si>
  <si>
    <t>Charles Sturt</t>
  </si>
  <si>
    <t>Finsbury Industrial No 1</t>
  </si>
  <si>
    <t>Finsbury Industrial No 2</t>
  </si>
  <si>
    <t>WOODVILLE</t>
  </si>
  <si>
    <t>CHARLES STURT</t>
  </si>
  <si>
    <t>Woodville Industrial Park</t>
  </si>
  <si>
    <t>WHYALLA CENTRAL</t>
  </si>
  <si>
    <t>PORT LINCOLN TERMINAL</t>
  </si>
  <si>
    <t>CLEVE</t>
  </si>
  <si>
    <t>BOOTHBY</t>
  </si>
  <si>
    <t>KEITH</t>
  </si>
  <si>
    <t>COONALPYN</t>
  </si>
  <si>
    <t>PADTHAWAY</t>
  </si>
  <si>
    <t>BORDERTOWN</t>
  </si>
  <si>
    <t>SNUGGERY</t>
  </si>
  <si>
    <t>MILLICENT</t>
  </si>
  <si>
    <t>HATHERLEIGH</t>
  </si>
  <si>
    <t>BEACHPORT TEE</t>
  </si>
  <si>
    <t>KALANGADOO</t>
  </si>
  <si>
    <t>BLANCHE</t>
  </si>
  <si>
    <t>MOUNT GAMBIER WEST</t>
  </si>
  <si>
    <t>MOUNT GAMBIER</t>
  </si>
  <si>
    <t>LAKESIDE</t>
  </si>
  <si>
    <t>ALLENDALE EAST</t>
  </si>
  <si>
    <t>TARPEENA</t>
  </si>
  <si>
    <t>CARTER HOLT HARVEY</t>
  </si>
  <si>
    <t>KINCRAIG</t>
  </si>
  <si>
    <t>LUCINDALE</t>
  </si>
  <si>
    <t>NARACOORTE</t>
  </si>
  <si>
    <t>INVERNESS</t>
  </si>
  <si>
    <t>WILLUNGA</t>
  </si>
  <si>
    <t>MCLAREN VALE</t>
  </si>
  <si>
    <t>YANKALILLA</t>
  </si>
  <si>
    <t>CAPE JERVIS</t>
  </si>
  <si>
    <t>PENNESHAW</t>
  </si>
  <si>
    <t>AMERICAN RIVER</t>
  </si>
  <si>
    <t>DAVENPORT WEST</t>
  </si>
  <si>
    <t>BAROOTA</t>
  </si>
  <si>
    <t>BUNGAMA</t>
  </si>
  <si>
    <t>PORT PIRIE SOUTH</t>
  </si>
  <si>
    <t>GLADSTONE</t>
  </si>
  <si>
    <t>NEUROODLA</t>
  </si>
  <si>
    <t>HUMMOCKS</t>
  </si>
  <si>
    <t>PASKEVILLE</t>
  </si>
  <si>
    <t>ARDROSSAN</t>
  </si>
  <si>
    <t>BALAKLAVA</t>
  </si>
  <si>
    <t>KADINA EAST</t>
  </si>
  <si>
    <t>ARDROSSAN WEST</t>
  </si>
  <si>
    <t>MAITLAND</t>
  </si>
  <si>
    <t>MINLATON</t>
  </si>
  <si>
    <t>DALRYMPLE</t>
  </si>
  <si>
    <t>R4874</t>
  </si>
  <si>
    <t>R4873</t>
  </si>
  <si>
    <t>BRINKWORTH</t>
  </si>
  <si>
    <t>COLLINSFIELD</t>
  </si>
  <si>
    <t>BLYTH</t>
  </si>
  <si>
    <t>RIVERTON</t>
  </si>
  <si>
    <t>WATERLOO</t>
  </si>
  <si>
    <t>CLARE</t>
  </si>
  <si>
    <t>TEMPLERS</t>
  </si>
  <si>
    <t>HAMLEY BRIDGE</t>
  </si>
  <si>
    <t>DORRIEN</t>
  </si>
  <si>
    <t>NURIOOTPA</t>
  </si>
  <si>
    <t>BAROSSA SOUTH</t>
  </si>
  <si>
    <t>LYNDOCH</t>
  </si>
  <si>
    <t>WILLIAMSTOWN</t>
  </si>
  <si>
    <t>BURRA</t>
  </si>
  <si>
    <t>MANNUM</t>
  </si>
  <si>
    <t>MANNUM TOWN</t>
  </si>
  <si>
    <t>SWAN REACH</t>
  </si>
  <si>
    <t>MOBILONG</t>
  </si>
  <si>
    <t>TAILEM BEND</t>
  </si>
  <si>
    <t>WOODS POINT</t>
  </si>
  <si>
    <t>MENINGIE</t>
  </si>
  <si>
    <t>SHERLOCK</t>
  </si>
  <si>
    <t>KAROONDA</t>
  </si>
  <si>
    <t>GERANIUM</t>
  </si>
  <si>
    <t>LAMEROO</t>
  </si>
  <si>
    <t>PARINGA</t>
  </si>
  <si>
    <t>MURTHO</t>
  </si>
  <si>
    <t>BOC Gases</t>
  </si>
  <si>
    <t>CLARE NORTH</t>
  </si>
  <si>
    <t>18/19</t>
  </si>
  <si>
    <t>19/20</t>
  </si>
  <si>
    <t>20/21</t>
  </si>
  <si>
    <t>21/22</t>
  </si>
  <si>
    <t>SWAN REACH FILTRATION TEE</t>
  </si>
  <si>
    <t>MURRAY BRIDGE NORTH</t>
  </si>
  <si>
    <t>ORIGIN</t>
  </si>
  <si>
    <t>DESTINATION</t>
  </si>
  <si>
    <t>VERDUN TEE</t>
  </si>
  <si>
    <t>NAIRNE</t>
  </si>
  <si>
    <t>PICCADILLY</t>
  </si>
  <si>
    <t>STIRLING EAST</t>
  </si>
  <si>
    <t>LSDF4565</t>
  </si>
  <si>
    <t>BIRDWOOD TEE</t>
  </si>
  <si>
    <t>BIRDWOOD</t>
  </si>
  <si>
    <t xml:space="preserve">BIRDWOOD </t>
  </si>
  <si>
    <t>MOUNT PLEASANT TEE</t>
  </si>
  <si>
    <t>MOUNT PLEASANT</t>
  </si>
  <si>
    <t>ANGAS CREEK TEE</t>
  </si>
  <si>
    <t>LOBETHAL</t>
  </si>
  <si>
    <t>LOBETHAL TEE</t>
  </si>
  <si>
    <t>KERSBROOK</t>
  </si>
  <si>
    <t>HOUGHTON</t>
  </si>
  <si>
    <t>7/3.75CC</t>
  </si>
  <si>
    <t>IUC</t>
  </si>
  <si>
    <t>50MM2</t>
  </si>
  <si>
    <t>WOODVILLE INDUSTRIAL PARK</t>
  </si>
  <si>
    <t>300MM2 XLPE</t>
  </si>
  <si>
    <t>WHYALLA CITY 1</t>
  </si>
  <si>
    <t>WHYALLA CITY 2</t>
  </si>
  <si>
    <t>WHYALLA STUART</t>
  </si>
  <si>
    <t>WHYALLA STUART TEE</t>
  </si>
  <si>
    <t>WHYALLA NORTH TEE</t>
  </si>
  <si>
    <t>WHYALLA TERMINAL</t>
  </si>
  <si>
    <t>WHYALLA NORTH</t>
  </si>
  <si>
    <t>PORT LINCOLN CITY TEE</t>
  </si>
  <si>
    <t>PORT LINCOLN CITY</t>
  </si>
  <si>
    <t xml:space="preserve">PORT LINCOLN CITY </t>
  </si>
  <si>
    <t>PORT LINCOLN MARINA TEE</t>
  </si>
  <si>
    <t>PORT LINCOLN DOCKS</t>
  </si>
  <si>
    <t>PORT LINCOLN MARINA</t>
  </si>
  <si>
    <t>POONINDIE TEE</t>
  </si>
  <si>
    <t>TOD RIVER</t>
  </si>
  <si>
    <t>POONINDIE</t>
  </si>
  <si>
    <t>POINT BOSTON</t>
  </si>
  <si>
    <t>CUMMINS</t>
  </si>
  <si>
    <t>TUMBY BAY</t>
  </si>
  <si>
    <t>ULEY SOUTH TEE</t>
  </si>
  <si>
    <t>ULEY SOUTH</t>
  </si>
  <si>
    <t xml:space="preserve">ULEY </t>
  </si>
  <si>
    <t>COFFIN BAY</t>
  </si>
  <si>
    <t>COWELL</t>
  </si>
  <si>
    <t>ARNO BAY</t>
  </si>
  <si>
    <t>KCA 1</t>
  </si>
  <si>
    <t>KCA 2</t>
  </si>
  <si>
    <t>KCA 3</t>
  </si>
  <si>
    <t>TINTINARA</t>
  </si>
  <si>
    <t>BEACHPORT</t>
  </si>
  <si>
    <t>ROBE</t>
  </si>
  <si>
    <t>APM TEE 1</t>
  </si>
  <si>
    <t>APCEL PULP MILL</t>
  </si>
  <si>
    <t xml:space="preserve">SNUGGERY </t>
  </si>
  <si>
    <t>APM TEE 2</t>
  </si>
  <si>
    <t xml:space="preserve">APCEL </t>
  </si>
  <si>
    <t>WOAKWINE MILL</t>
  </si>
  <si>
    <t>MOUNT BURR</t>
  </si>
  <si>
    <t>LAKESIDE TEE</t>
  </si>
  <si>
    <t>GLENCOE TEE</t>
  </si>
  <si>
    <t>GLENCOE</t>
  </si>
  <si>
    <t>TANTANOOLA</t>
  </si>
  <si>
    <t>APCEL</t>
  </si>
  <si>
    <t>MOUNT GAMBIER NORTH</t>
  </si>
  <si>
    <t>KONGORONG TEE</t>
  </si>
  <si>
    <t xml:space="preserve">KONGORONG </t>
  </si>
  <si>
    <t>MOUNT SCHANK</t>
  </si>
  <si>
    <t>NANGWARRY</t>
  </si>
  <si>
    <t>KINGSTON</t>
  </si>
  <si>
    <t>NARACOORTE EAST TEE</t>
  </si>
  <si>
    <t>NARACOORTE EAST</t>
  </si>
  <si>
    <t>COONAWARRA</t>
  </si>
  <si>
    <t>PENOLA WEST 1</t>
  </si>
  <si>
    <t>PENOLA TEE</t>
  </si>
  <si>
    <t>PENOLA</t>
  </si>
  <si>
    <t>PENOLA WEST 2</t>
  </si>
  <si>
    <t>KALANGADOO TEE</t>
  </si>
  <si>
    <t xml:space="preserve">MOUNT GAMBIER CITY 33/11KV NO 1 </t>
  </si>
  <si>
    <t>MOUNT GAMBIER CITY 33/11KV NO 2</t>
  </si>
  <si>
    <t>BLANCHE*</t>
  </si>
  <si>
    <t>LAKESIDE TEE*</t>
  </si>
  <si>
    <t>GLENCOE TEE*</t>
  </si>
  <si>
    <t>MOUNT GAMBIER NORTH*</t>
  </si>
  <si>
    <t>FISHERIES CREEK</t>
  </si>
  <si>
    <t>CUTTLEFISH BAY</t>
  </si>
  <si>
    <t>MACGILLIVRAY</t>
  </si>
  <si>
    <t>KINGSCOTE</t>
  </si>
  <si>
    <t>LSDF4173</t>
  </si>
  <si>
    <t>PORT AUGUSTA WEST TEE*</t>
  </si>
  <si>
    <t>PORT AUGUSTA WEST</t>
  </si>
  <si>
    <t xml:space="preserve">STIRLING NORTH </t>
  </si>
  <si>
    <t>BAROOTA TEE</t>
  </si>
  <si>
    <t>MURRAYTOWN TEE</t>
  </si>
  <si>
    <t xml:space="preserve">MURRAYTOWN </t>
  </si>
  <si>
    <t>MELROSE</t>
  </si>
  <si>
    <t>BUNGAMA*</t>
  </si>
  <si>
    <t>PORT PIRIE SOUTH*</t>
  </si>
  <si>
    <t>CRYSTAL BROOK TEE</t>
  </si>
  <si>
    <t>PETERBOROUGH TEE</t>
  </si>
  <si>
    <t>JAMESTOWN</t>
  </si>
  <si>
    <t>PETERBOROUGH</t>
  </si>
  <si>
    <t>YONGALA</t>
  </si>
  <si>
    <t>PORT BROUGHTON TEE</t>
  </si>
  <si>
    <t>PORT AUGUSTA NO1</t>
  </si>
  <si>
    <t>PORT AUGUSTA WEST TEE</t>
  </si>
  <si>
    <t xml:space="preserve">PORT AUGUSTA </t>
  </si>
  <si>
    <t>PANDURRA</t>
  </si>
  <si>
    <t>STIRLING NORTH TEE</t>
  </si>
  <si>
    <t xml:space="preserve">QUORN </t>
  </si>
  <si>
    <t>ORROROO</t>
  </si>
  <si>
    <t>WILMINGTON</t>
  </si>
  <si>
    <t xml:space="preserve">PORT PIRIE </t>
  </si>
  <si>
    <t>CRYSTAL BROOK</t>
  </si>
  <si>
    <t>TEROWIE</t>
  </si>
  <si>
    <t>PORT BROUGHTON</t>
  </si>
  <si>
    <t>HAWKER</t>
  </si>
  <si>
    <t>NINNES TEE</t>
  </si>
  <si>
    <t>NINNES</t>
  </si>
  <si>
    <t>PORT WAKEFIELD TEE</t>
  </si>
  <si>
    <t>BALAKLAVA TEE</t>
  </si>
  <si>
    <t>MOONTA TEE</t>
  </si>
  <si>
    <t>ARDROSSAN BHP</t>
  </si>
  <si>
    <t>BLACK POINT</t>
  </si>
  <si>
    <t>PORT VINCENT</t>
  </si>
  <si>
    <t>MINLATON TEE</t>
  </si>
  <si>
    <t>PORT GILES TEE</t>
  </si>
  <si>
    <t>STANSBURY</t>
  </si>
  <si>
    <t>WOOL BAY REG</t>
  </si>
  <si>
    <t>EDITHBURGH TEE</t>
  </si>
  <si>
    <t>YORKETOWN</t>
  </si>
  <si>
    <t>WAROOKA</t>
  </si>
  <si>
    <t>LOCHIEL</t>
  </si>
  <si>
    <t>PROOF RANGE</t>
  </si>
  <si>
    <t>KADINA</t>
  </si>
  <si>
    <t>MOONTA</t>
  </si>
  <si>
    <t>WALLAROO</t>
  </si>
  <si>
    <t xml:space="preserve">PORT GILES </t>
  </si>
  <si>
    <t>KLEINS POINT</t>
  </si>
  <si>
    <t xml:space="preserve">EDITHBURGH </t>
  </si>
  <si>
    <t>MARION BAY</t>
  </si>
  <si>
    <t>LS40428</t>
  </si>
  <si>
    <t>YACKA TEE</t>
  </si>
  <si>
    <t>SPALDING TEE</t>
  </si>
  <si>
    <t>BRINKWORTH TEE</t>
  </si>
  <si>
    <t>BRINKWORTH TOWN</t>
  </si>
  <si>
    <t>RIVERTON TEE</t>
  </si>
  <si>
    <t>AUBURN TEE</t>
  </si>
  <si>
    <t>MARRABEL</t>
  </si>
  <si>
    <t>EUDUNDA TEE</t>
  </si>
  <si>
    <t>WASLEYS</t>
  </si>
  <si>
    <t>FREELING</t>
  </si>
  <si>
    <t>KAPUNDA</t>
  </si>
  <si>
    <t>GAWLER BELT TEE</t>
  </si>
  <si>
    <t>EVANSTON TEE</t>
  </si>
  <si>
    <t>DORRIEN NO 2</t>
  </si>
  <si>
    <t>BAROSSA SOUTH TEE</t>
  </si>
  <si>
    <t>LYNDOCH TEE</t>
  </si>
  <si>
    <t>SANDY CREEK</t>
  </si>
  <si>
    <t>WILLIAMSTOWN SOUTH TEE</t>
  </si>
  <si>
    <t>CLARE NORTH TEE</t>
  </si>
  <si>
    <t>CLARE TEE</t>
  </si>
  <si>
    <t xml:space="preserve">SPALDING </t>
  </si>
  <si>
    <t xml:space="preserve">AUBURN </t>
  </si>
  <si>
    <t>ROBERTSTOWN</t>
  </si>
  <si>
    <t>EUDUNDA</t>
  </si>
  <si>
    <t>MALLALA</t>
  </si>
  <si>
    <t>DAVEYSTON</t>
  </si>
  <si>
    <t>EVANSTON</t>
  </si>
  <si>
    <t>STOCKWELL</t>
  </si>
  <si>
    <t>ANGASTON NO1</t>
  </si>
  <si>
    <t>ANGASTON NO2</t>
  </si>
  <si>
    <t>WILLIAMSTOWN SOUTH</t>
  </si>
  <si>
    <t>CLARE NO1</t>
  </si>
  <si>
    <t>CLARE NO2</t>
  </si>
  <si>
    <t>LSDF4636</t>
  </si>
  <si>
    <t>MANNUM TEE</t>
  </si>
  <si>
    <t>CAMBRAI TEE</t>
  </si>
  <si>
    <t>PALMER</t>
  </si>
  <si>
    <t>TEAL FLAT</t>
  </si>
  <si>
    <t>WALKER FLAT</t>
  </si>
  <si>
    <t>NILDOTTIE</t>
  </si>
  <si>
    <t>PUNYELROO</t>
  </si>
  <si>
    <t>CALOOTE TEE</t>
  </si>
  <si>
    <t>MOBILONG TEE</t>
  </si>
  <si>
    <t>MYPOLONGA TEE</t>
  </si>
  <si>
    <t>MONARTO SOUTH TEE</t>
  </si>
  <si>
    <t>TAILEM BEND TEE</t>
  </si>
  <si>
    <t>TAILEM BEND TOWN</t>
  </si>
  <si>
    <t>JERVOIS</t>
  </si>
  <si>
    <t>JERVOIS FLAT 1 TEE</t>
  </si>
  <si>
    <t>JERVOIS FLAT 2 TEE</t>
  </si>
  <si>
    <t>COOMANDOOK</t>
  </si>
  <si>
    <t>BINNIES</t>
  </si>
  <si>
    <t>CAMPBELL PARK</t>
  </si>
  <si>
    <t xml:space="preserve">CAMBRAI </t>
  </si>
  <si>
    <t>CALOOTE</t>
  </si>
  <si>
    <t>MYPOLONGA</t>
  </si>
  <si>
    <t>MONARTO SOUTH</t>
  </si>
  <si>
    <t>JERVOIS FLAT 2</t>
  </si>
  <si>
    <t>NARRUNG</t>
  </si>
  <si>
    <t>PINNAROO</t>
  </si>
  <si>
    <t>SWAN REACH TOWN</t>
  </si>
  <si>
    <t>MURTHO (TF25 TEE)</t>
  </si>
  <si>
    <t>LINDSAY PT TEE</t>
  </si>
  <si>
    <t>VIC BORDER</t>
  </si>
  <si>
    <t>CHOWILLA GROUP</t>
  </si>
  <si>
    <t>LINDSAY PT GROUP</t>
  </si>
  <si>
    <t>95MM2 XLPE</t>
  </si>
  <si>
    <t>Metro East Region 66kV</t>
  </si>
  <si>
    <t>Kilburn South 11kV</t>
  </si>
  <si>
    <t>Prospect 11kV</t>
  </si>
  <si>
    <t>North Adelaide 11kV</t>
  </si>
  <si>
    <t>Hindley Street 11kV</t>
  </si>
  <si>
    <t>Coromandel Place 11kV</t>
  </si>
  <si>
    <t>Whitmore Square 11kV</t>
  </si>
  <si>
    <t>East Terrace 11kV</t>
  </si>
  <si>
    <t>East Terrace 33kV</t>
  </si>
  <si>
    <t>Kent Town 11kV</t>
  </si>
  <si>
    <t>Norwood 11kV</t>
  </si>
  <si>
    <t>Linden Park 11kV</t>
  </si>
  <si>
    <t>Burnside 11kV</t>
  </si>
  <si>
    <t>Woodforde 11kV</t>
  </si>
  <si>
    <t>Campbelltown 11kV</t>
  </si>
  <si>
    <t>Holden Hill 11kV</t>
  </si>
  <si>
    <t>Hillcrest 11kV</t>
  </si>
  <si>
    <t>Northfield 11kV</t>
  </si>
  <si>
    <t>Harrow 11kV</t>
  </si>
  <si>
    <t>Clearview 11kV</t>
  </si>
  <si>
    <t>Ingle Farm 11kV</t>
  </si>
  <si>
    <t>Golden Grove 11kV</t>
  </si>
  <si>
    <t>Tea Tree Gully 11kV</t>
  </si>
  <si>
    <t>Hope Valley 11kV</t>
  </si>
  <si>
    <t>Hindley Street 33kV</t>
  </si>
  <si>
    <t>D1</t>
  </si>
  <si>
    <t>D2</t>
  </si>
  <si>
    <t>D3</t>
  </si>
  <si>
    <t>D4</t>
  </si>
  <si>
    <t>D5</t>
  </si>
  <si>
    <t>Metro North Region 66kV</t>
  </si>
  <si>
    <t>Angle Vale 11kV</t>
  </si>
  <si>
    <t>Cavan 11kV</t>
  </si>
  <si>
    <t>Direk 11kV</t>
  </si>
  <si>
    <t>Edinburgh 11kV</t>
  </si>
  <si>
    <t>Elizabeth Downs 11kV</t>
  </si>
  <si>
    <t>Elizabeth Heights 11kV</t>
  </si>
  <si>
    <t>CBD Trial</t>
  </si>
  <si>
    <t>Evanston 11kV</t>
  </si>
  <si>
    <t>Parafield Gardens 11kV</t>
  </si>
  <si>
    <t>Paralowie 11kV</t>
  </si>
  <si>
    <t>Penfield 11kV</t>
  </si>
  <si>
    <t>Penfield 33kV</t>
  </si>
  <si>
    <t>Salisbury 11kV</t>
  </si>
  <si>
    <t>Virginia 11kV</t>
  </si>
  <si>
    <t>Bolivar 11kV</t>
  </si>
  <si>
    <t>ISS1 and ISS2 66kV</t>
  </si>
  <si>
    <t>Smithfield West 11kV</t>
  </si>
  <si>
    <t>D7</t>
  </si>
  <si>
    <t>D8</t>
  </si>
  <si>
    <t>D9</t>
  </si>
  <si>
    <t>D10</t>
  </si>
  <si>
    <t>Metro West Region 66kV</t>
  </si>
  <si>
    <t>Adelaide Brighton Cement 11kV</t>
  </si>
  <si>
    <t>Athol Park 11kV</t>
  </si>
  <si>
    <t>Blackpool 7.6kV</t>
  </si>
  <si>
    <t>Cheltenham 11kV</t>
  </si>
  <si>
    <t>Cheltenham 33kV</t>
  </si>
  <si>
    <t>Cheltenham 7.6kV</t>
  </si>
  <si>
    <t>Croydon 11kV</t>
  </si>
  <si>
    <t>Croydon Park 11kV</t>
  </si>
  <si>
    <t>Findon 11kV</t>
  </si>
  <si>
    <t>Flinders Park 11kV</t>
  </si>
  <si>
    <t>Fulham Gardens 11kV</t>
  </si>
  <si>
    <t>Glanville 7.6kV</t>
  </si>
  <si>
    <t>Henley South 11kV</t>
  </si>
  <si>
    <t>Kilburn 11kV</t>
  </si>
  <si>
    <t>Kilkenny 11kV</t>
  </si>
  <si>
    <t>Largs North 7.6kV</t>
  </si>
  <si>
    <t>LeFevre 11kV</t>
  </si>
  <si>
    <t>New Osborne 11kV</t>
  </si>
  <si>
    <t>New Richmond 11kV</t>
  </si>
  <si>
    <t>Port Adelaide 7.6kV</t>
  </si>
  <si>
    <t>Port Adelaide North 11kV</t>
  </si>
  <si>
    <t>Queenstown 7.6kV</t>
  </si>
  <si>
    <t>Smorgon Steel Recycling 11kV</t>
  </si>
  <si>
    <t>Thebarton 11kV</t>
  </si>
  <si>
    <t>Woodville 7.6kV</t>
  </si>
  <si>
    <t>Woodville 33kV</t>
  </si>
  <si>
    <t>D11</t>
  </si>
  <si>
    <t>D12</t>
  </si>
  <si>
    <t>D13</t>
  </si>
  <si>
    <t>D14</t>
  </si>
  <si>
    <t>D15</t>
  </si>
  <si>
    <t>Metro South Region 66kV</t>
  </si>
  <si>
    <t>Aldinga 11kV</t>
  </si>
  <si>
    <t>Ascot Park 11kV</t>
  </si>
  <si>
    <t>Blackwood 11kV</t>
  </si>
  <si>
    <t>Clarence Gardens 11kV</t>
  </si>
  <si>
    <t>Clarendon 11kV</t>
  </si>
  <si>
    <t>Cudmore Park 11kV</t>
  </si>
  <si>
    <t>Glenelg North 11kV</t>
  </si>
  <si>
    <t>Hackham 11kV</t>
  </si>
  <si>
    <t>Happy Valley 11kV</t>
  </si>
  <si>
    <t>Happy Valley SAW 11kV</t>
  </si>
  <si>
    <t>Keswick 11kV</t>
  </si>
  <si>
    <t>Kingswood 11kV</t>
  </si>
  <si>
    <t>Lonsdale 11kV</t>
  </si>
  <si>
    <t>Lower Mitcham 11kV</t>
  </si>
  <si>
    <t>McLaren Vale 11kV</t>
  </si>
  <si>
    <t>Morphett Vale East 11kV</t>
  </si>
  <si>
    <t>Morphettville 11kV</t>
  </si>
  <si>
    <t>Noarlunga Centre 11kV</t>
  </si>
  <si>
    <t>North Unley 11kV</t>
  </si>
  <si>
    <t>Oaklands 11kV</t>
  </si>
  <si>
    <t>Panorama 11kV</t>
  </si>
  <si>
    <t>Plympton 11kV</t>
  </si>
  <si>
    <t>Port Noarlunga 11kV</t>
  </si>
  <si>
    <t>Port Stanvac 11kV</t>
  </si>
  <si>
    <t>Seacombe 11kV</t>
  </si>
  <si>
    <t>Seaford 11kV</t>
  </si>
  <si>
    <t>Sheidow Park 11kV</t>
  </si>
  <si>
    <t>Tonsley Park 11kV</t>
  </si>
  <si>
    <t>Willunga 11kV</t>
  </si>
  <si>
    <t>Willunga 33kV</t>
  </si>
  <si>
    <t>American River 11kV</t>
  </si>
  <si>
    <t>Cape Jervis 11kV</t>
  </si>
  <si>
    <t>Goolwa 11kV</t>
  </si>
  <si>
    <t>Kingscote 11kV</t>
  </si>
  <si>
    <t>MacGillivray 11kV</t>
  </si>
  <si>
    <t>Myponga 11kV</t>
  </si>
  <si>
    <t>Penneshaw 11kV</t>
  </si>
  <si>
    <t>Square Water Hole 11kV</t>
  </si>
  <si>
    <t>Victor Harbor 11kV</t>
  </si>
  <si>
    <t>Yankalilla 11kV</t>
  </si>
  <si>
    <t>American River 33kV</t>
  </si>
  <si>
    <t>Yankalilla 33kV</t>
  </si>
  <si>
    <t>Electric Trains (South) 66kV</t>
  </si>
  <si>
    <t>Dorrien 33kV</t>
  </si>
  <si>
    <t>Angaston 11kV</t>
  </si>
  <si>
    <t>Barossa South 11kV</t>
  </si>
  <si>
    <t>Dorrien 11kV</t>
  </si>
  <si>
    <t>Lyndoch 11kV</t>
  </si>
  <si>
    <t>Nuriootpa 11kV</t>
  </si>
  <si>
    <t>Stockwell 11kV</t>
  </si>
  <si>
    <t>Williamstown South 11kV</t>
  </si>
  <si>
    <t>Gomersal North 11kV</t>
  </si>
  <si>
    <t>Brinkworth 33kV</t>
  </si>
  <si>
    <t>Brinkworth Town 11kV</t>
  </si>
  <si>
    <t>D24</t>
  </si>
  <si>
    <t>Clare North 33kV</t>
  </si>
  <si>
    <t>Clare 11kV</t>
  </si>
  <si>
    <t>Burra 11kV</t>
  </si>
  <si>
    <t>D26</t>
  </si>
  <si>
    <t>Templers 33kV</t>
  </si>
  <si>
    <t>Freeling North 11kV</t>
  </si>
  <si>
    <t>Gawler Belt 11kV</t>
  </si>
  <si>
    <t>Kapunda 11kV</t>
  </si>
  <si>
    <t>Mallala 11kV</t>
  </si>
  <si>
    <t>Sandy Creek 11kV</t>
  </si>
  <si>
    <t>Hamley Bridge 11kV</t>
  </si>
  <si>
    <t>Waterloo 33kV</t>
  </si>
  <si>
    <t>Riverton 11kV</t>
  </si>
  <si>
    <t>Waterloo Town 11kV</t>
  </si>
  <si>
    <t>Mannum 33kV</t>
  </si>
  <si>
    <t>Caloote 11kV</t>
  </si>
  <si>
    <t>Nildottie 11kV</t>
  </si>
  <si>
    <t>Mannum Town 7.6kV</t>
  </si>
  <si>
    <t>D32</t>
  </si>
  <si>
    <t>Mobilong 33kV</t>
  </si>
  <si>
    <t>Monarto South 11kV</t>
  </si>
  <si>
    <t>Murray Bridge North 11kV</t>
  </si>
  <si>
    <t>Murray Bridge South 11kV</t>
  </si>
  <si>
    <t>Mypolonga 11kV</t>
  </si>
  <si>
    <t>D34</t>
  </si>
  <si>
    <t>Tailem Bend 33kV</t>
  </si>
  <si>
    <t>Coonalpyn 11kV</t>
  </si>
  <si>
    <t>Jervois 11kV</t>
  </si>
  <si>
    <t>Jervois Flat 1 11kV</t>
  </si>
  <si>
    <t>Jervois Flat 2 11kV</t>
  </si>
  <si>
    <t>Meningie 11kV</t>
  </si>
  <si>
    <t>Woods Point 11kV</t>
  </si>
  <si>
    <t>Narrung 11kV</t>
  </si>
  <si>
    <t>Berri + Monash 66kV</t>
  </si>
  <si>
    <t>Berri 11kV</t>
  </si>
  <si>
    <t>Glossop 11kV</t>
  </si>
  <si>
    <t>Loveday 11kV</t>
  </si>
  <si>
    <t>Loxton 11kV</t>
  </si>
  <si>
    <t>Paringa 33kV</t>
  </si>
  <si>
    <t>Paringa 11kV</t>
  </si>
  <si>
    <t>Pyap 11kV</t>
  </si>
  <si>
    <t>Renmark 11kV</t>
  </si>
  <si>
    <t>Woolpunda 11kV</t>
  </si>
  <si>
    <t>Lyrup 11kV</t>
  </si>
  <si>
    <t>North West Bend 66kV</t>
  </si>
  <si>
    <t>Swan Reach Filtration 11kV</t>
  </si>
  <si>
    <t>Ramco 11kV</t>
  </si>
  <si>
    <t>Swan Reach 11kV</t>
  </si>
  <si>
    <t>Waikerie 11kV</t>
  </si>
  <si>
    <t>Angas Creek 33kV</t>
  </si>
  <si>
    <t>Lobethal 11kV</t>
  </si>
  <si>
    <t>Houghton 7.6kV</t>
  </si>
  <si>
    <t>Mount Pleasant 11kV</t>
  </si>
  <si>
    <t>Kanmantoo 11kV</t>
  </si>
  <si>
    <t>Mount Barker / Mount Barker South 66kV</t>
  </si>
  <si>
    <t>Aldgate 11kV</t>
  </si>
  <si>
    <t>Balhannah 33kV</t>
  </si>
  <si>
    <t>Hahndorf 11kV</t>
  </si>
  <si>
    <t>Meadows 11kV</t>
  </si>
  <si>
    <t>Milang 11kV</t>
  </si>
  <si>
    <t>Mount Barker 11kV</t>
  </si>
  <si>
    <t>Mylor 11kV</t>
  </si>
  <si>
    <t>Nairne 11kV</t>
  </si>
  <si>
    <t>Stirling East 11kV</t>
  </si>
  <si>
    <t>Strathalbyn 11kV</t>
  </si>
  <si>
    <t>Strathalbyn East 11kV</t>
  </si>
  <si>
    <t>Uraidla 33kV</t>
  </si>
  <si>
    <t>Uraidla 11kV</t>
  </si>
  <si>
    <t>Woodside 11kV</t>
  </si>
  <si>
    <t>Birdwood 11kV</t>
  </si>
  <si>
    <t>Chain of Ponds 11kV</t>
  </si>
  <si>
    <t>Forreston 11kV</t>
  </si>
  <si>
    <t>Hermitage 11kV</t>
  </si>
  <si>
    <t>Kersbrook 11kV</t>
  </si>
  <si>
    <t>Piccadilly 11kV</t>
  </si>
  <si>
    <t>Wudinna 66kV</t>
  </si>
  <si>
    <t>Wudinna 11kV</t>
  </si>
  <si>
    <t>Ceduna 11kV</t>
  </si>
  <si>
    <t>Polda 11kV</t>
  </si>
  <si>
    <t>Streaky Bay 11kV</t>
  </si>
  <si>
    <t>Port Lincoln 33kV</t>
  </si>
  <si>
    <t>Port Lincoln City 11kV</t>
  </si>
  <si>
    <t>Port Lincoln Docks 11kV</t>
  </si>
  <si>
    <t>Coffin Bay 11kV</t>
  </si>
  <si>
    <t>Point Boston 11kV</t>
  </si>
  <si>
    <t>Tod River 33kV</t>
  </si>
  <si>
    <t>Cummins 11kV</t>
  </si>
  <si>
    <t>Tumby Bay 11kV</t>
  </si>
  <si>
    <t>Uley South 11kV</t>
  </si>
  <si>
    <t>Poonindie 11kV</t>
  </si>
  <si>
    <t>Stony Point 11kV</t>
  </si>
  <si>
    <t>D51</t>
  </si>
  <si>
    <t>D52</t>
  </si>
  <si>
    <t>Whyalla Central 33kV</t>
  </si>
  <si>
    <t>Whyalla City 11kV</t>
  </si>
  <si>
    <t>Whyalla Stuart 11kV</t>
  </si>
  <si>
    <t>Whyalla North 33kV</t>
  </si>
  <si>
    <t>D53</t>
  </si>
  <si>
    <t>D54</t>
  </si>
  <si>
    <t>Yadnarie 66kV</t>
  </si>
  <si>
    <t>Cleve 33kV</t>
  </si>
  <si>
    <t>Cleve 11kV</t>
  </si>
  <si>
    <t>Cowell 11kV</t>
  </si>
  <si>
    <t>Arno Bay 11kV</t>
  </si>
  <si>
    <t>Caralue 11kV</t>
  </si>
  <si>
    <t>D55</t>
  </si>
  <si>
    <t>D56</t>
  </si>
  <si>
    <t>Whyalla LMF 33kV</t>
  </si>
  <si>
    <t>D57</t>
  </si>
  <si>
    <t>D58</t>
  </si>
  <si>
    <t>CP Middleback</t>
  </si>
  <si>
    <t>D59</t>
  </si>
  <si>
    <t>D60</t>
  </si>
  <si>
    <t>Ardrossan West 33kV</t>
  </si>
  <si>
    <t>Ardrossan 11kV</t>
  </si>
  <si>
    <t>BHP Ardrossan Total 33kV</t>
  </si>
  <si>
    <t>BHP Quarry Ardrossan 3.3kV</t>
  </si>
  <si>
    <t>Maitland 11kV</t>
  </si>
  <si>
    <t>Minlaton 11kV</t>
  </si>
  <si>
    <t>Port Vincent 11kV</t>
  </si>
  <si>
    <t>Port Vincent 33kV</t>
  </si>
  <si>
    <t>Dalrymple 33kV</t>
  </si>
  <si>
    <t>Warooka 11kV</t>
  </si>
  <si>
    <t>Yorketown 11kV</t>
  </si>
  <si>
    <t>Edithburgh 11kV</t>
  </si>
  <si>
    <t>Stansbury 11kV</t>
  </si>
  <si>
    <t>Kleins Point 11kV</t>
  </si>
  <si>
    <t>Hummocks 33kV</t>
  </si>
  <si>
    <t>Balaklava 7.6kV</t>
  </si>
  <si>
    <t>D66</t>
  </si>
  <si>
    <t>Kadina East 33kV</t>
  </si>
  <si>
    <t>Kadina 11kV</t>
  </si>
  <si>
    <t>Moonta 11kV</t>
  </si>
  <si>
    <t>Wallaroo 11kV</t>
  </si>
  <si>
    <t>D67</t>
  </si>
  <si>
    <t>D68</t>
  </si>
  <si>
    <t>Blanche 33kV</t>
  </si>
  <si>
    <t>Allendale East 11kV</t>
  </si>
  <si>
    <t>Mount Gambier West 11kV</t>
  </si>
  <si>
    <t>Lakeside 11kV</t>
  </si>
  <si>
    <t>Blue Lake 3.3kV</t>
  </si>
  <si>
    <t>Mount Gambier North 11kV</t>
  </si>
  <si>
    <t>Keith 33kV</t>
  </si>
  <si>
    <t>Keith 11kV</t>
  </si>
  <si>
    <t>Bordertown 11kV</t>
  </si>
  <si>
    <t>Padthaway 11kV</t>
  </si>
  <si>
    <t>D72</t>
  </si>
  <si>
    <t>Kincraig 33kV</t>
  </si>
  <si>
    <t>Naracoorte 11kV</t>
  </si>
  <si>
    <t>Lucindale 11kV</t>
  </si>
  <si>
    <t>Naracoorte East 11kV</t>
  </si>
  <si>
    <t>Mount Gambier 33kV</t>
  </si>
  <si>
    <t>Mount Gambier 11kV</t>
  </si>
  <si>
    <t>CHH Mount Gambier 33kV</t>
  </si>
  <si>
    <t>D76</t>
  </si>
  <si>
    <t>Penola West 33kV</t>
  </si>
  <si>
    <t>Coonawarra 11kV</t>
  </si>
  <si>
    <t>Penola 11kV</t>
  </si>
  <si>
    <t>Safries 11kV</t>
  </si>
  <si>
    <t>Nangwarry 11kV</t>
  </si>
  <si>
    <t>D77</t>
  </si>
  <si>
    <t>D78</t>
  </si>
  <si>
    <t>Snuggery Industrial 33kV</t>
  </si>
  <si>
    <t>D79</t>
  </si>
  <si>
    <t>D80</t>
  </si>
  <si>
    <t>Snuggery Rural 33kV</t>
  </si>
  <si>
    <t>Millicent 11kV</t>
  </si>
  <si>
    <t>Robe 7.6kV</t>
  </si>
  <si>
    <t>Kalangadoo West 11kV</t>
  </si>
  <si>
    <t>D82</t>
  </si>
  <si>
    <t>Baroota 33kV</t>
  </si>
  <si>
    <t>Bungama Napperby 11kV</t>
  </si>
  <si>
    <t>Murraytown 33kV</t>
  </si>
  <si>
    <t>Booleroo Centre 11kV</t>
  </si>
  <si>
    <t>Wirrabara Forest 11kV</t>
  </si>
  <si>
    <t>Bungama / Port Pirie 33kV</t>
  </si>
  <si>
    <t>Hughes Gap 33kV</t>
  </si>
  <si>
    <t>Caltowie 11kV</t>
  </si>
  <si>
    <t>Jamestown 11kV</t>
  </si>
  <si>
    <t>Peterborough 11kV</t>
  </si>
  <si>
    <t>Port Broughton 11kV</t>
  </si>
  <si>
    <t>Port Pirie 6.6kV</t>
  </si>
  <si>
    <t>Port Pirie South 11kV</t>
  </si>
  <si>
    <t>Davenport West 33kV</t>
  </si>
  <si>
    <t>Port Augusta 11kV</t>
  </si>
  <si>
    <t>Port Augusta West TF1 11kV</t>
  </si>
  <si>
    <t>Port Augusta West TF2 11kV</t>
  </si>
  <si>
    <t>Stirling North TF1 11kV</t>
  </si>
  <si>
    <t>Stirling North TF2 11kV</t>
  </si>
  <si>
    <t>D88</t>
  </si>
  <si>
    <t>Mount Gunson 33kV</t>
  </si>
  <si>
    <t>D89</t>
  </si>
  <si>
    <t>D90</t>
  </si>
  <si>
    <t>Leigh Creek South 33kV</t>
  </si>
  <si>
    <t>D91</t>
  </si>
  <si>
    <t>D92</t>
  </si>
  <si>
    <t>Neuroodla 33kV</t>
  </si>
  <si>
    <t>D93</t>
  </si>
  <si>
    <t>D94</t>
  </si>
  <si>
    <t>10 POE</t>
  </si>
  <si>
    <t>Reconciled</t>
  </si>
  <si>
    <t>Region</t>
  </si>
  <si>
    <t>Zone sub/CP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</si>
  <si>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</si>
  <si>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</si>
  <si>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</si>
  <si>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</si>
  <si>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</si>
  <si>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</si>
  <si>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</si>
  <si>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</si>
  <si>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</si>
  <si>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</si>
  <si>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</si>
  <si>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</si>
  <si>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</si>
  <si>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</si>
  <si>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</si>
  <si>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</si>
  <si>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</si>
  <si>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</si>
  <si>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</si>
  <si>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</si>
  <si>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</si>
  <si>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</si>
  <si>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Metro East/CBD</t>
  </si>
  <si>
    <t>Metro North</t>
  </si>
  <si>
    <t>Metro West</t>
  </si>
  <si>
    <t>Metro South</t>
  </si>
  <si>
    <t>Barossa</t>
  </si>
  <si>
    <t>Mid North</t>
  </si>
  <si>
    <t>Murray Lands</t>
  </si>
  <si>
    <t>Riverlands</t>
  </si>
  <si>
    <t>Eastern Hills</t>
  </si>
  <si>
    <t>Eyre Peninsula</t>
  </si>
  <si>
    <t>Yorke Peninsula</t>
  </si>
  <si>
    <t>South East</t>
  </si>
  <si>
    <t>Upper North</t>
  </si>
  <si>
    <t>Hay Flat 11kV</t>
  </si>
  <si>
    <t>Yankalilla Hill 11kV</t>
  </si>
  <si>
    <t>Wirrina Cove 11kV</t>
  </si>
  <si>
    <t>Second Valley 11kV</t>
  </si>
  <si>
    <t>Rapid Bay 11kV</t>
  </si>
  <si>
    <t>Salt Cliffs 11kV</t>
  </si>
  <si>
    <t>Lyndoch South 7.6kV</t>
  </si>
  <si>
    <t>Williamstown 11kV</t>
  </si>
  <si>
    <t>Lyndoch 0.4kV</t>
  </si>
  <si>
    <t>Sandy Creek 0.4kV</t>
  </si>
  <si>
    <t>Collinsfield 11kV</t>
  </si>
  <si>
    <t>Spalding 11kV</t>
  </si>
  <si>
    <t>Georgetown 11kV</t>
  </si>
  <si>
    <t>Gulnare 11kV</t>
  </si>
  <si>
    <t>Hoyleton 11kV</t>
  </si>
  <si>
    <t>Kybunga 11kV</t>
  </si>
  <si>
    <t>Halbury 11kV</t>
  </si>
  <si>
    <t>Blyth 0.4kV</t>
  </si>
  <si>
    <t>Hoyleton 0.4kV</t>
  </si>
  <si>
    <t>Spalding 0.4kV</t>
  </si>
  <si>
    <t>Freeling 11kV</t>
  </si>
  <si>
    <t>Wasleys 11kV</t>
  </si>
  <si>
    <t>Alma 11kV</t>
  </si>
  <si>
    <t>Daveyston 0.4kV</t>
  </si>
  <si>
    <t>Hamley Bridge 0.4kV</t>
  </si>
  <si>
    <t>Wasleys 0.4kV</t>
  </si>
  <si>
    <t>Auburn 11kV</t>
  </si>
  <si>
    <t>Eudunda 11kV</t>
  </si>
  <si>
    <t>Marrabel 11kV</t>
  </si>
  <si>
    <t>Robertstown 11kV</t>
  </si>
  <si>
    <t>Auburn 0.4kV</t>
  </si>
  <si>
    <t>Cambrai 11kV</t>
  </si>
  <si>
    <t>Punyelroo 11kV</t>
  </si>
  <si>
    <t>Teal Flat 11kV</t>
  </si>
  <si>
    <t>Walker Flat 11kV</t>
  </si>
  <si>
    <t>Belvedere Road 7.6kV</t>
  </si>
  <si>
    <t>Palmer 11kV</t>
  </si>
  <si>
    <t>Pellaring Flat 11kV</t>
  </si>
  <si>
    <t>Cambrai 0.4kV</t>
  </si>
  <si>
    <t>Mannum 0.4kV</t>
  </si>
  <si>
    <t>SAW Murray Bridge 0.4kV</t>
  </si>
  <si>
    <t>SAW Mypolonga 0.4kV</t>
  </si>
  <si>
    <t>Binnies 11kV</t>
  </si>
  <si>
    <t>Campbell Park 11kV</t>
  </si>
  <si>
    <t>Coomandook 11kV</t>
  </si>
  <si>
    <t>Karoonda 11kV</t>
  </si>
  <si>
    <t>Lameroo 11kV</t>
  </si>
  <si>
    <t>Pinnaroo 11kV</t>
  </si>
  <si>
    <t>Tailem Bend Town 11kV</t>
  </si>
  <si>
    <t>Ki Ki 11kV</t>
  </si>
  <si>
    <t>Sherlock 11kV</t>
  </si>
  <si>
    <t>Peake 11kV</t>
  </si>
  <si>
    <t>Jabuk 11kV</t>
  </si>
  <si>
    <t>Geranium 11kV</t>
  </si>
  <si>
    <t>Parilla 11kV</t>
  </si>
  <si>
    <t>Pinnaroo South 11kV</t>
  </si>
  <si>
    <t>Binnies 0.4kV</t>
  </si>
  <si>
    <t>Geranium 0.4kV</t>
  </si>
  <si>
    <t>Sherlock 0.4kV</t>
  </si>
  <si>
    <t>Lameroo 0.4kV</t>
  </si>
  <si>
    <t>Pinnaroo 0.4kV</t>
  </si>
  <si>
    <t>SAW Tailem Bend 0.4kV</t>
  </si>
  <si>
    <t>Cadell 11kV</t>
  </si>
  <si>
    <t>Cordola 11kV</t>
  </si>
  <si>
    <t>Morgan 11kV</t>
  </si>
  <si>
    <t>Portee 11kV</t>
  </si>
  <si>
    <t>Qualco 11kV</t>
  </si>
  <si>
    <t>Roonka 11kV</t>
  </si>
  <si>
    <t>Swan Reach - Stockwell Total 3.3kV</t>
  </si>
  <si>
    <t>Swan Reach 33kV</t>
  </si>
  <si>
    <t>Deloraine 11kV</t>
  </si>
  <si>
    <t>Gumeracha 11kV</t>
  </si>
  <si>
    <t>Gumeracha Weir 11kV</t>
  </si>
  <si>
    <t>Gumhaven 11kV</t>
  </si>
  <si>
    <t>Angas Creek 0.4kV</t>
  </si>
  <si>
    <t>Birdwood 0.4kV</t>
  </si>
  <si>
    <t>Forreston 0.4kV</t>
  </si>
  <si>
    <t>Houghton 0.4kV</t>
  </si>
  <si>
    <t>Kersbrook 0.4kV</t>
  </si>
  <si>
    <t>Langhorne Creek 11kV</t>
  </si>
  <si>
    <t>Verdun 11kV</t>
  </si>
  <si>
    <t>Brukunga 11kV</t>
  </si>
  <si>
    <t>SAW Filtration Plant 11kV</t>
  </si>
  <si>
    <t>Moorkitabie 11kV</t>
  </si>
  <si>
    <t>Tarlton 11kV</t>
  </si>
  <si>
    <t>SAW Polda 0.4kV</t>
  </si>
  <si>
    <t>Uley 11kV</t>
  </si>
  <si>
    <t>Little Swamp 11kV</t>
  </si>
  <si>
    <t>Tumby Bay 0.4kV</t>
  </si>
  <si>
    <t>Tod River &amp; SAW 0.4kV</t>
  </si>
  <si>
    <t>Uley 0.4kV</t>
  </si>
  <si>
    <t>Darke Peak 11kV</t>
  </si>
  <si>
    <t>Lock 11kV</t>
  </si>
  <si>
    <t>Rudall 11kV</t>
  </si>
  <si>
    <t>SAW Lock 0.4kV</t>
  </si>
  <si>
    <t>Black Point 11kV</t>
  </si>
  <si>
    <t>Curramulka 7.6kV</t>
  </si>
  <si>
    <t>Curramulka South 11kV</t>
  </si>
  <si>
    <t>James Well 7.6kV</t>
  </si>
  <si>
    <t>Port Julia 11kV</t>
  </si>
  <si>
    <t>Maitland 0.4kV</t>
  </si>
  <si>
    <t>Minlaton 0.4kV</t>
  </si>
  <si>
    <t>Port Vincent 0.4kV</t>
  </si>
  <si>
    <t>Marion Bay 11kV</t>
  </si>
  <si>
    <t>Port Giles 11kV</t>
  </si>
  <si>
    <t>Stansbury 0.4kV</t>
  </si>
  <si>
    <t>Ninnes 11kV</t>
  </si>
  <si>
    <t>Dowlingville 11kV</t>
  </si>
  <si>
    <t>Paskeville 11kV</t>
  </si>
  <si>
    <t>Port Clinton 11kV</t>
  </si>
  <si>
    <t>Balaklava 0.4kV</t>
  </si>
  <si>
    <t>Ninnes 0.4kV</t>
  </si>
  <si>
    <t>Paskeville 0.4kV</t>
  </si>
  <si>
    <t>Port Clinton 0.4kV</t>
  </si>
  <si>
    <t>Port Wakefield 0.4kV</t>
  </si>
  <si>
    <t>Moonta 0.4kV</t>
  </si>
  <si>
    <t>Glencoe 11kV</t>
  </si>
  <si>
    <t>Kongorong 11kV</t>
  </si>
  <si>
    <t>Mount Schank 11kV</t>
  </si>
  <si>
    <t>Tantanoola 11kV</t>
  </si>
  <si>
    <t>Mount Schank 0.4kV</t>
  </si>
  <si>
    <t>Desert Camp 11kV</t>
  </si>
  <si>
    <t>Kumorna 11kV</t>
  </si>
  <si>
    <t>Tintinara 11kV</t>
  </si>
  <si>
    <t>Inverness 11kV</t>
  </si>
  <si>
    <t>Kingston 11kV</t>
  </si>
  <si>
    <t>Tarpeena 11kV</t>
  </si>
  <si>
    <t>Apcel 11kV</t>
  </si>
  <si>
    <t>Apcel Pulp Mill 11kV</t>
  </si>
  <si>
    <t>Beachport 11kV</t>
  </si>
  <si>
    <t>Kalangadoo 11kV</t>
  </si>
  <si>
    <t>South End 11kV</t>
  </si>
  <si>
    <t>Hatherleigh 11kV</t>
  </si>
  <si>
    <t>Mount Burr 11kV</t>
  </si>
  <si>
    <t>Mount Burr 0.4kV</t>
  </si>
  <si>
    <t>Baroota 11kV</t>
  </si>
  <si>
    <t>Port Germein 11kV</t>
  </si>
  <si>
    <t>Wongyarra 11kV</t>
  </si>
  <si>
    <t>Wirrabara South 11kV</t>
  </si>
  <si>
    <t>Fullerville 11kV</t>
  </si>
  <si>
    <t>Orroroo 11kV</t>
  </si>
  <si>
    <t>Melrose 11kV</t>
  </si>
  <si>
    <t>Wilmington 11kV</t>
  </si>
  <si>
    <t>Port Germein 0.4kV</t>
  </si>
  <si>
    <t>Orroroo 0.4kV</t>
  </si>
  <si>
    <t>Wilmington 0.4kV</t>
  </si>
  <si>
    <t>Booyoolie 11kV</t>
  </si>
  <si>
    <t>Bungama 11kV</t>
  </si>
  <si>
    <t>Crystal Brook 11kV</t>
  </si>
  <si>
    <t>Gladstone 11kV</t>
  </si>
  <si>
    <t>Yongala 11kV</t>
  </si>
  <si>
    <t>Crystal Brook 0.4kV</t>
  </si>
  <si>
    <t>Gladstone 0.4kV</t>
  </si>
  <si>
    <t>Jamestown 0.4kV</t>
  </si>
  <si>
    <t>Playford - NPS 11kV</t>
  </si>
  <si>
    <t>Quorn 11kV</t>
  </si>
  <si>
    <t>Quorn 0.4kV</t>
  </si>
  <si>
    <t>Pandurra 0.4kV</t>
  </si>
  <si>
    <t>Hawker 11kV</t>
  </si>
  <si>
    <t>Elizabeth South 11kV</t>
  </si>
  <si>
    <t>Kilburn - Bradken 11kV</t>
  </si>
  <si>
    <t>Kilburn - Bus B (CMP) 11kV</t>
  </si>
  <si>
    <t>Kimberly Clark 33kV</t>
  </si>
  <si>
    <t>McLaren Vale Vineyard 11kV</t>
  </si>
  <si>
    <t>Tungkillo 19kV</t>
  </si>
  <si>
    <t>R5315</t>
  </si>
  <si>
    <t>2 X 300MM2 XLPE</t>
  </si>
  <si>
    <t>Actil 33kV</t>
  </si>
  <si>
    <t>Cape Jervis KI 33kV</t>
  </si>
  <si>
    <t>Sundrop Farms 11kV</t>
  </si>
  <si>
    <t>MURRAY BRIDGE SOUTH TEE</t>
  </si>
  <si>
    <t>MURRAY BRIDGE SOUTH</t>
  </si>
  <si>
    <t>TAILEM BEND PUMP STATION</t>
  </si>
  <si>
    <t>PORT PATERSON</t>
  </si>
  <si>
    <t>Woakwine Mill 0.4kV</t>
  </si>
  <si>
    <t>MOUNT GAMBIER*</t>
  </si>
  <si>
    <t>AUBURN 33/0.4kV</t>
  </si>
  <si>
    <t>Port Lincoln Marina 11kV</t>
  </si>
  <si>
    <t>SA Water SD412</t>
  </si>
  <si>
    <t>Riverland</t>
  </si>
  <si>
    <t>Mindarie 66kV</t>
  </si>
  <si>
    <t>Proof Range 0.4kV</t>
  </si>
  <si>
    <t>Port Augusta 11kV L1</t>
  </si>
  <si>
    <t>Port Augusta 11kV L2</t>
  </si>
  <si>
    <t>WHYALLA TERMINAL 1</t>
  </si>
  <si>
    <t>WHYALLA TERMINAL 2</t>
  </si>
  <si>
    <t>One Steel Peak Demand Agreement</t>
  </si>
  <si>
    <t>One Steel Gen Failure Provision</t>
  </si>
  <si>
    <t>185MM2 PLY CU</t>
  </si>
  <si>
    <t>Summer Day Rural</t>
  </si>
  <si>
    <t>Conductor Description</t>
  </si>
  <si>
    <t xml:space="preserve">0.225 ACSR 30/7/.1261 </t>
  </si>
  <si>
    <t>337 AAAC 19/4.75 Oxygen</t>
  </si>
  <si>
    <t>300MM2 CU XLPE</t>
  </si>
  <si>
    <t xml:space="preserve">0.10 ACSR 6/.186-7/.062 </t>
  </si>
  <si>
    <t>144 ACSR 30/7/2.5 Grape</t>
  </si>
  <si>
    <t>508 ACSR 54/7/3.5 Olive</t>
  </si>
  <si>
    <t xml:space="preserve">0.15 ACSR 30/7/.102 </t>
  </si>
  <si>
    <t xml:space="preserve">0.10 Cu 7/0.136 </t>
  </si>
  <si>
    <t>243 ACSR 30/7/3.25 Lychee</t>
  </si>
  <si>
    <t>0.10 AAAC 7/.183 Silmalec</t>
  </si>
  <si>
    <t xml:space="preserve">0.06 ACSR 6/1/0.144 </t>
  </si>
  <si>
    <t>65 ACSR 6/1/3.75 Banana</t>
  </si>
  <si>
    <t>Winter Night Rural</t>
  </si>
  <si>
    <t>Rating: MVA (33) or I (1)?</t>
  </si>
  <si>
    <t>SUMMER RATING
(MVA)</t>
  </si>
  <si>
    <t xml:space="preserve">0.0225 Cu 7/0.064 (7/16) </t>
  </si>
  <si>
    <t xml:space="preserve">0.035 Cu 7/0.080 (7/14) </t>
  </si>
  <si>
    <t>35 ACSR 6/1/2.75 Apricot</t>
  </si>
  <si>
    <t>Current Ratings in Amps for the following design temperatures</t>
  </si>
  <si>
    <t xml:space="preserve">0.0125 Cu 7/0.048 (7/18) </t>
  </si>
  <si>
    <t xml:space="preserve">0.06 Cu 7/0.104 </t>
  </si>
  <si>
    <t xml:space="preserve">0.15 Cu 19/0.101 </t>
  </si>
  <si>
    <t xml:space="preserve">0.20 Cu 19/0.116 </t>
  </si>
  <si>
    <t xml:space="preserve">0.25 Cu 37/0.093 </t>
  </si>
  <si>
    <t xml:space="preserve">0.25 Cu 19/0.131 </t>
  </si>
  <si>
    <t xml:space="preserve">0.30 Cu 19/0.114 </t>
  </si>
  <si>
    <t xml:space="preserve">0.30 Cu 37/0.103 </t>
  </si>
  <si>
    <t xml:space="preserve">0.50 Cu 19/0.185 </t>
  </si>
  <si>
    <t xml:space="preserve">0.60 Cu 37/0.144 </t>
  </si>
  <si>
    <t xml:space="preserve">0.02 ACSR 6/1/0.083 </t>
  </si>
  <si>
    <t xml:space="preserve">0.025 ACSR 6/1/0.093 (No 3) </t>
  </si>
  <si>
    <t xml:space="preserve">0.03 ACSR 6/1/0.102 </t>
  </si>
  <si>
    <t xml:space="preserve">0.03 ACSR 6/1/0.1052 (No 2) </t>
  </si>
  <si>
    <t xml:space="preserve">0.04 ACSR 6/1/0.118 </t>
  </si>
  <si>
    <t xml:space="preserve">0.10 ACSR 6/1/0.186 </t>
  </si>
  <si>
    <t xml:space="preserve">0.10 ACSR 6/.173-7/.067  </t>
  </si>
  <si>
    <t xml:space="preserve">0.125 ACSR 26/.100-7/.075 </t>
  </si>
  <si>
    <t xml:space="preserve">0.125 ACSR 30/7/.093 </t>
  </si>
  <si>
    <t xml:space="preserve">0.20 ACSR 30/7/.118 </t>
  </si>
  <si>
    <t xml:space="preserve">0.25 ACSR 30/7/.132 </t>
  </si>
  <si>
    <t xml:space="preserve">0.30 ACSR 30/7/.146 </t>
  </si>
  <si>
    <t xml:space="preserve">0.35 ACSR 54/7/.118 </t>
  </si>
  <si>
    <t xml:space="preserve">0.50 ACSR 54/7/.139 </t>
  </si>
  <si>
    <t xml:space="preserve">0.014 AAC 7/0.064 </t>
  </si>
  <si>
    <t xml:space="preserve">0.025 AAC 7/0.087 </t>
  </si>
  <si>
    <t xml:space="preserve">0.0375 AAC 7/.1052 </t>
  </si>
  <si>
    <t xml:space="preserve">0.07 AAC 7/.144 </t>
  </si>
  <si>
    <t xml:space="preserve">0.12 AAC 7/0.186 </t>
  </si>
  <si>
    <t xml:space="preserve">0.185 AAC 37/.102 </t>
  </si>
  <si>
    <t xml:space="preserve">0.28 AAC 37/.1261 </t>
  </si>
  <si>
    <t xml:space="preserve">0.50 AAC 37/.168 </t>
  </si>
  <si>
    <t xml:space="preserve">0.57 AAC 61/.1403 </t>
  </si>
  <si>
    <t xml:space="preserve">0.005 SCAC 3/.1019  (3/10) </t>
  </si>
  <si>
    <t xml:space="preserve">0.012 SCAC 7/.1019  (7/10) </t>
  </si>
  <si>
    <t xml:space="preserve">0.0026 SCGZ 3/.104  (3/12) </t>
  </si>
  <si>
    <t xml:space="preserve">0.009 SCGZ 7/.128 </t>
  </si>
  <si>
    <t xml:space="preserve">0.0096 SCGZ 19/.080 </t>
  </si>
  <si>
    <t>18 ACSR/GZ 3/4/2.5 Raisin</t>
  </si>
  <si>
    <t>105 ACSR 6/4.75-7/1.60 Cherry</t>
  </si>
  <si>
    <t>207 ACSR 30/7/3.0 Lemon</t>
  </si>
  <si>
    <t>373 ACSR 54/7/3.0 Mango</t>
  </si>
  <si>
    <t>28 AAC 7/2.25 Jupiter</t>
  </si>
  <si>
    <t>41 AAC 7/2.75 Leonids</t>
  </si>
  <si>
    <t>76 AAC 7/3.75 Mars</t>
  </si>
  <si>
    <t>122 AAC 7/4.75 Moon</t>
  </si>
  <si>
    <t xml:space="preserve">178 AAC 37/2.5 </t>
  </si>
  <si>
    <t>180 AAC 19/3.5 Orion</t>
  </si>
  <si>
    <t>300 AAC 37/3.25 Sirius</t>
  </si>
  <si>
    <t>495 AAC 61/3.25 Uranus</t>
  </si>
  <si>
    <t>41 AAAC 7/2.75 Chromium</t>
  </si>
  <si>
    <t>76 AAAC 7/3.75 Helium</t>
  </si>
  <si>
    <t>122 AAAC 7/4.75 Iodine</t>
  </si>
  <si>
    <t>180 AAAC 19/3.5 Lutetium</t>
  </si>
  <si>
    <t>300 AAAC 37/3.25 Nobelium</t>
  </si>
  <si>
    <t>587 AAAC 61/3.5 Silicon</t>
  </si>
  <si>
    <t xml:space="preserve">2 SCGZ 7/1.60 </t>
  </si>
  <si>
    <t xml:space="preserve"> SCGZ 3/2.75 </t>
  </si>
  <si>
    <t xml:space="preserve"> SCAC 3/2.75 </t>
  </si>
  <si>
    <t>Parameters Used in Study:</t>
  </si>
  <si>
    <t>Voltage (kV):</t>
  </si>
  <si>
    <t>Max Cond Temp (°C):</t>
  </si>
  <si>
    <t>Solar Absorption Coefficient:</t>
  </si>
  <si>
    <t>Emissivity  of  Conductor:</t>
  </si>
  <si>
    <t>Direct Solar Radiation (W/m²):</t>
  </si>
  <si>
    <t>Diffuse Solar Rad (W/m²):</t>
  </si>
  <si>
    <t>Wind angle (° to cond axis):</t>
  </si>
  <si>
    <t>Ambient  Temperature  (°C):</t>
  </si>
  <si>
    <t>Ground Temp Correction (°C):</t>
  </si>
  <si>
    <t>Ground Reflectance:</t>
  </si>
  <si>
    <t>Wind Velocity (m/s):</t>
  </si>
  <si>
    <t>0.025 ACSR 6/1/0.093 (No 3) x2</t>
  </si>
  <si>
    <t>Summer Day Metro</t>
  </si>
  <si>
    <t>Winter Night Metro</t>
  </si>
  <si>
    <t>0.10 Cu 7/0.136 Double Circuit</t>
  </si>
  <si>
    <t>Dorrien TF5 11kV</t>
  </si>
  <si>
    <t>Cheetham Salt 33kV</t>
  </si>
  <si>
    <t>Leigh Creek South 11kV</t>
  </si>
  <si>
    <t>Copley-Nepabunna 33kV</t>
  </si>
  <si>
    <t>2035-36</t>
  </si>
  <si>
    <t>Unmetered Sites</t>
  </si>
  <si>
    <t>Country Sites</t>
  </si>
  <si>
    <t>Two Wells 11kV</t>
  </si>
  <si>
    <t>McLaren Flat TF1 11kV</t>
  </si>
  <si>
    <t>McLaren Flat TF2 11kV</t>
  </si>
  <si>
    <t>Gawler Belt TF2 11kV</t>
  </si>
  <si>
    <t/>
  </si>
  <si>
    <t>10% POE FORECAST (MVA)</t>
  </si>
  <si>
    <t>22/23</t>
  </si>
  <si>
    <t>MONARTO CENTRAL</t>
  </si>
  <si>
    <t>MOUNT GAMBIER WEST*</t>
  </si>
  <si>
    <t>BLUE LAKE TEE</t>
  </si>
  <si>
    <t>BLUE LAKE TEE*</t>
  </si>
  <si>
    <t>SAFRIES</t>
  </si>
  <si>
    <t>CHELTENHAM</t>
  </si>
  <si>
    <t>FINSBURY NO 1</t>
  </si>
  <si>
    <t>FINSBURY NO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</si>
</sst>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16" x14ac:knownFonts="1"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0.5"/>
      <color indexed="8"/>
      <name val="Calibri"/>
      <family val="2"/>
    </font>
    <font>
      <sz val="10.5"/>
      <color theme="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B7FFB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DEA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8" fillId="0" borderId="0"/>
    <xf numFmtId="0" fontId="5" fillId="0" borderId="0"/>
    <xf numFmtId="0" fontId="15" fillId="13" borderId="0" applyNumberFormat="0" applyBorder="0" applyAlignment="0" applyProtection="0"/>
  </cellStyleXfs>
  <cellXfs count="155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6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6" fillId="0" borderId="1" xfId="0" applyFont="1" applyBorder="1"/>
    <xf numFmtId="0" fontId="7" fillId="0" borderId="1" xfId="0" applyFont="1" applyFill="1" applyBorder="1"/>
    <xf numFmtId="0" fontId="0" fillId="0" borderId="1" xfId="0" applyFont="1" applyBorder="1"/>
    <xf numFmtId="165" fontId="0" fillId="0" borderId="1" xfId="0" applyNumberFormat="1" applyFont="1" applyBorder="1"/>
    <xf numFmtId="165" fontId="0" fillId="0" borderId="1" xfId="0" applyNumberFormat="1" applyFont="1" applyFill="1" applyBorder="1"/>
    <xf numFmtId="2" fontId="0" fillId="0" borderId="1" xfId="0" applyNumberFormat="1" applyFont="1" applyBorder="1"/>
    <xf numFmtId="165" fontId="0" fillId="0" borderId="3" xfId="0" applyNumberFormat="1" applyFont="1" applyFill="1" applyBorder="1"/>
    <xf numFmtId="165" fontId="0" fillId="0" borderId="0" xfId="0" applyNumberFormat="1" applyFont="1" applyFill="1" applyBorder="1"/>
    <xf numFmtId="0" fontId="1" fillId="0" borderId="1" xfId="0" applyFont="1" applyBorder="1"/>
    <xf numFmtId="0" fontId="0" fillId="0" borderId="1" xfId="0" applyFont="1" applyFill="1" applyBorder="1"/>
    <xf numFmtId="2" fontId="0" fillId="0" borderId="1" xfId="0" applyNumberFormat="1" applyFont="1" applyFill="1" applyBorder="1"/>
    <xf numFmtId="0" fontId="0" fillId="0" borderId="1" xfId="0" applyFill="1" applyBorder="1"/>
    <xf numFmtId="165" fontId="1" fillId="0" borderId="1" xfId="0" applyNumberFormat="1" applyFont="1" applyBorder="1"/>
    <xf numFmtId="165" fontId="1" fillId="0" borderId="1" xfId="0" applyNumberFormat="1" applyFont="1" applyFill="1" applyBorder="1"/>
    <xf numFmtId="0" fontId="0" fillId="4" borderId="1" xfId="0" applyFont="1" applyFill="1" applyBorder="1"/>
    <xf numFmtId="0" fontId="0" fillId="4" borderId="0" xfId="0" applyFont="1" applyFill="1" applyBorder="1"/>
    <xf numFmtId="165" fontId="1" fillId="0" borderId="0" xfId="0" applyNumberFormat="1" applyFont="1" applyBorder="1"/>
    <xf numFmtId="165" fontId="1" fillId="0" borderId="0" xfId="0" applyNumberFormat="1" applyFont="1" applyFill="1" applyBorder="1"/>
    <xf numFmtId="0" fontId="0" fillId="4" borderId="1" xfId="0" applyFill="1" applyBorder="1"/>
    <xf numFmtId="165" fontId="1" fillId="0" borderId="3" xfId="0" applyNumberFormat="1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4" borderId="0" xfId="0" applyFill="1" applyBorder="1"/>
    <xf numFmtId="0" fontId="0" fillId="0" borderId="0" xfId="0" applyFill="1" applyBorder="1"/>
    <xf numFmtId="0" fontId="9" fillId="4" borderId="1" xfId="0" applyFont="1" applyFill="1" applyBorder="1"/>
    <xf numFmtId="2" fontId="1" fillId="0" borderId="1" xfId="0" applyNumberFormat="1" applyFont="1" applyFill="1" applyBorder="1"/>
    <xf numFmtId="0" fontId="3" fillId="6" borderId="0" xfId="0" applyFont="1" applyFill="1" applyAlignment="1">
      <alignment horizontal="left" vertical="top"/>
    </xf>
    <xf numFmtId="0" fontId="4" fillId="6" borderId="0" xfId="0" applyFont="1" applyFill="1" applyAlignment="1">
      <alignment horizontal="center" vertical="top"/>
    </xf>
    <xf numFmtId="0" fontId="3" fillId="7" borderId="0" xfId="0" applyFont="1" applyFill="1" applyAlignment="1">
      <alignment horizontal="left" vertical="top"/>
    </xf>
    <xf numFmtId="0" fontId="0" fillId="7" borderId="0" xfId="0" applyFill="1"/>
    <xf numFmtId="0" fontId="10" fillId="8" borderId="0" xfId="0" applyFont="1" applyFill="1" applyBorder="1" applyAlignment="1">
      <alignment horizontal="center" vertical="top"/>
    </xf>
    <xf numFmtId="0" fontId="3" fillId="10" borderId="0" xfId="0" applyFont="1" applyFill="1"/>
    <xf numFmtId="0" fontId="0" fillId="10" borderId="0" xfId="0" applyFill="1" applyAlignment="1">
      <alignment horizontal="center" vertical="top"/>
    </xf>
    <xf numFmtId="0" fontId="10" fillId="11" borderId="0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Font="1" applyFill="1" applyBorder="1"/>
    <xf numFmtId="0" fontId="9" fillId="0" borderId="10" xfId="0" applyFont="1" applyFill="1" applyBorder="1"/>
    <xf numFmtId="0" fontId="0" fillId="0" borderId="0" xfId="0" applyFill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0" fillId="0" borderId="0" xfId="0" applyFill="1" applyAlignment="1">
      <alignment horizontal="center" vertical="top"/>
    </xf>
    <xf numFmtId="0" fontId="10" fillId="5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9" borderId="0" xfId="0" applyFill="1" applyBorder="1" applyAlignment="1">
      <alignment horizontal="center"/>
    </xf>
    <xf numFmtId="0" fontId="0" fillId="9" borderId="0" xfId="0" applyFill="1"/>
    <xf numFmtId="165" fontId="0" fillId="0" borderId="10" xfId="0" applyNumberFormat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 vertical="top"/>
    </xf>
    <xf numFmtId="165" fontId="0" fillId="0" borderId="9" xfId="0" applyNumberFormat="1" applyFill="1" applyBorder="1" applyAlignment="1">
      <alignment horizontal="center" vertical="top"/>
    </xf>
    <xf numFmtId="165" fontId="0" fillId="0" borderId="9" xfId="0" applyNumberForma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165" fontId="0" fillId="0" borderId="10" xfId="0" applyNumberFormat="1" applyFill="1" applyBorder="1" applyAlignment="1">
      <alignment horizontal="center"/>
    </xf>
    <xf numFmtId="165" fontId="7" fillId="0" borderId="10" xfId="0" applyNumberFormat="1" applyFont="1" applyFill="1" applyBorder="1" applyAlignment="1">
      <alignment horizontal="center" vertical="top"/>
    </xf>
    <xf numFmtId="165" fontId="7" fillId="0" borderId="9" xfId="0" applyNumberFormat="1" applyFont="1" applyFill="1" applyBorder="1" applyAlignment="1">
      <alignment horizontal="center" vertical="top"/>
    </xf>
    <xf numFmtId="0" fontId="0" fillId="0" borderId="9" xfId="0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center" vertical="top"/>
    </xf>
    <xf numFmtId="165" fontId="9" fillId="0" borderId="9" xfId="0" applyNumberFormat="1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 vertical="top"/>
    </xf>
    <xf numFmtId="0" fontId="13" fillId="0" borderId="0" xfId="0" applyFont="1" applyFill="1" applyBorder="1"/>
    <xf numFmtId="0" fontId="13" fillId="9" borderId="0" xfId="0" applyFont="1" applyFill="1" applyBorder="1"/>
    <xf numFmtId="0" fontId="0" fillId="9" borderId="0" xfId="0" applyFont="1" applyFill="1" applyAlignment="1">
      <alignment horizontal="left" vertical="top"/>
    </xf>
    <xf numFmtId="0" fontId="13" fillId="9" borderId="0" xfId="0" applyFont="1" applyFill="1" applyBorder="1" applyAlignment="1">
      <alignment horizontal="left" vertical="top"/>
    </xf>
    <xf numFmtId="0" fontId="13" fillId="9" borderId="0" xfId="0" applyFont="1" applyFill="1" applyBorder="1" applyAlignment="1">
      <alignment vertical="top"/>
    </xf>
    <xf numFmtId="0" fontId="13" fillId="9" borderId="0" xfId="0" applyFont="1" applyFill="1" applyBorder="1" applyAlignment="1"/>
    <xf numFmtId="0" fontId="0" fillId="0" borderId="0" xfId="0" applyFont="1" applyFill="1" applyAlignment="1">
      <alignment horizontal="left" vertical="top"/>
    </xf>
    <xf numFmtId="0" fontId="10" fillId="11" borderId="0" xfId="0" applyFont="1" applyFill="1" applyBorder="1" applyAlignment="1"/>
    <xf numFmtId="0" fontId="13" fillId="2" borderId="0" xfId="0" applyFont="1" applyFill="1" applyBorder="1"/>
    <xf numFmtId="0" fontId="0" fillId="3" borderId="1" xfId="0" applyFont="1" applyFill="1" applyBorder="1"/>
    <xf numFmtId="0" fontId="0" fillId="0" borderId="4" xfId="0" applyFont="1" applyBorder="1"/>
    <xf numFmtId="165" fontId="0" fillId="0" borderId="4" xfId="0" applyNumberFormat="1" applyFont="1" applyBorder="1"/>
    <xf numFmtId="165" fontId="0" fillId="0" borderId="4" xfId="0" applyNumberFormat="1" applyFont="1" applyFill="1" applyBorder="1"/>
    <xf numFmtId="0" fontId="2" fillId="0" borderId="1" xfId="0" applyFont="1" applyBorder="1"/>
    <xf numFmtId="0" fontId="7" fillId="0" borderId="3" xfId="0" applyFont="1" applyFill="1" applyBorder="1"/>
    <xf numFmtId="165" fontId="0" fillId="0" borderId="7" xfId="0" applyNumberFormat="1" applyFont="1" applyFill="1" applyBorder="1"/>
    <xf numFmtId="165" fontId="1" fillId="0" borderId="3" xfId="0" applyNumberFormat="1" applyFont="1" applyBorder="1"/>
    <xf numFmtId="0" fontId="14" fillId="0" borderId="1" xfId="0" applyFont="1" applyBorder="1"/>
    <xf numFmtId="165" fontId="9" fillId="0" borderId="1" xfId="0" applyNumberFormat="1" applyFont="1" applyBorder="1"/>
    <xf numFmtId="165" fontId="9" fillId="0" borderId="1" xfId="0" applyNumberFormat="1" applyFont="1" applyFill="1" applyBorder="1"/>
    <xf numFmtId="165" fontId="9" fillId="0" borderId="3" xfId="0" applyNumberFormat="1" applyFont="1" applyFill="1" applyBorder="1"/>
    <xf numFmtId="0" fontId="3" fillId="7" borderId="0" xfId="0" applyFont="1" applyFill="1" applyBorder="1"/>
    <xf numFmtId="0" fontId="3" fillId="7" borderId="5" xfId="0" applyFont="1" applyFill="1" applyBorder="1"/>
    <xf numFmtId="0" fontId="4" fillId="7" borderId="0" xfId="0" applyFont="1" applyFill="1" applyBorder="1"/>
    <xf numFmtId="0" fontId="4" fillId="7" borderId="2" xfId="0" applyFont="1" applyFill="1" applyBorder="1"/>
    <xf numFmtId="0" fontId="0" fillId="7" borderId="1" xfId="0" applyFont="1" applyFill="1" applyBorder="1"/>
    <xf numFmtId="2" fontId="0" fillId="7" borderId="1" xfId="0" applyNumberFormat="1" applyFont="1" applyFill="1" applyBorder="1"/>
    <xf numFmtId="165" fontId="0" fillId="7" borderId="1" xfId="0" applyNumberFormat="1" applyFont="1" applyFill="1" applyBorder="1"/>
    <xf numFmtId="165" fontId="0" fillId="7" borderId="3" xfId="0" applyNumberFormat="1" applyFont="1" applyFill="1" applyBorder="1"/>
    <xf numFmtId="0" fontId="3" fillId="7" borderId="1" xfId="0" applyFont="1" applyFill="1" applyBorder="1"/>
    <xf numFmtId="0" fontId="0" fillId="0" borderId="5" xfId="0" applyFont="1" applyFill="1" applyBorder="1"/>
    <xf numFmtId="2" fontId="9" fillId="0" borderId="1" xfId="0" applyNumberFormat="1" applyFont="1" applyBorder="1"/>
    <xf numFmtId="2" fontId="9" fillId="0" borderId="1" xfId="0" applyNumberFormat="1" applyFont="1" applyFill="1" applyBorder="1"/>
    <xf numFmtId="0" fontId="0" fillId="3" borderId="0" xfId="0" applyFill="1"/>
    <xf numFmtId="165" fontId="0" fillId="0" borderId="1" xfId="0" applyNumberFormat="1" applyBorder="1"/>
    <xf numFmtId="166" fontId="0" fillId="0" borderId="0" xfId="0" applyNumberFormat="1" applyFont="1" applyBorder="1" applyAlignment="1">
      <alignment horizontal="left"/>
    </xf>
    <xf numFmtId="0" fontId="6" fillId="0" borderId="1" xfId="0" applyFont="1" applyFill="1" applyBorder="1"/>
    <xf numFmtId="0" fontId="6" fillId="2" borderId="1" xfId="0" applyFont="1" applyFill="1" applyBorder="1"/>
    <xf numFmtId="1" fontId="7" fillId="0" borderId="0" xfId="0" applyNumberFormat="1" applyFont="1" applyFill="1" applyBorder="1"/>
    <xf numFmtId="1" fontId="1" fillId="0" borderId="0" xfId="0" applyNumberFormat="1" applyFont="1" applyBorder="1"/>
    <xf numFmtId="1" fontId="1" fillId="0" borderId="0" xfId="0" applyNumberFormat="1" applyFont="1" applyFill="1" applyBorder="1"/>
    <xf numFmtId="0" fontId="0" fillId="0" borderId="4" xfId="0" applyFill="1" applyBorder="1"/>
    <xf numFmtId="0" fontId="0" fillId="2" borderId="0" xfId="0" applyFont="1" applyFill="1" applyBorder="1"/>
    <xf numFmtId="0" fontId="9" fillId="0" borderId="1" xfId="0" applyFont="1" applyBorder="1"/>
    <xf numFmtId="0" fontId="0" fillId="2" borderId="1" xfId="0" applyFont="1" applyFill="1" applyBorder="1"/>
    <xf numFmtId="165" fontId="7" fillId="0" borderId="1" xfId="0" applyNumberFormat="1" applyFont="1" applyBorder="1"/>
    <xf numFmtId="0" fontId="4" fillId="0" borderId="2" xfId="0" applyFont="1" applyBorder="1" applyAlignment="1">
      <alignment horizontal="center" vertical="center"/>
    </xf>
    <xf numFmtId="0" fontId="4" fillId="0" borderId="6" xfId="0" applyFont="1" applyBorder="1"/>
    <xf numFmtId="0" fontId="4" fillId="12" borderId="0" xfId="0" applyFont="1" applyFill="1" applyBorder="1" applyAlignment="1">
      <alignment horizontal="center"/>
    </xf>
    <xf numFmtId="0" fontId="4" fillId="12" borderId="11" xfId="0" applyFont="1" applyFill="1" applyBorder="1"/>
    <xf numFmtId="0" fontId="4" fillId="12" borderId="11" xfId="0" applyFont="1" applyFill="1" applyBorder="1" applyAlignment="1">
      <alignment horizontal="center"/>
    </xf>
    <xf numFmtId="0" fontId="3" fillId="12" borderId="2" xfId="0" applyFont="1" applyFill="1" applyBorder="1" applyAlignment="1">
      <alignment vertical="center"/>
    </xf>
    <xf numFmtId="164" fontId="3" fillId="12" borderId="12" xfId="0" applyNumberFormat="1" applyFont="1" applyFill="1" applyBorder="1" applyAlignment="1">
      <alignment horizontal="center" vertical="center"/>
    </xf>
    <xf numFmtId="164" fontId="3" fillId="12" borderId="12" xfId="0" quotePrefix="1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9" fillId="0" borderId="1" xfId="0" applyFont="1" applyFill="1" applyBorder="1"/>
    <xf numFmtId="165" fontId="9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2" fontId="15" fillId="13" borderId="1" xfId="3" applyNumberFormat="1" applyBorder="1" applyAlignment="1">
      <alignment horizontal="center"/>
    </xf>
    <xf numFmtId="0" fontId="0" fillId="0" borderId="11" xfId="0" applyFont="1" applyFill="1" applyBorder="1"/>
    <xf numFmtId="165" fontId="0" fillId="0" borderId="14" xfId="0" applyNumberFormat="1" applyFont="1" applyFill="1" applyBorder="1" applyAlignment="1">
      <alignment horizontal="center" vertical="top"/>
    </xf>
    <xf numFmtId="0" fontId="0" fillId="9" borderId="0" xfId="0" applyFill="1" applyAlignment="1">
      <alignment horizontal="center" vertical="top"/>
    </xf>
    <xf numFmtId="0" fontId="7" fillId="9" borderId="0" xfId="0" applyFont="1" applyFill="1" applyAlignment="1">
      <alignment horizontal="center" vertical="top"/>
    </xf>
    <xf numFmtId="0" fontId="3" fillId="12" borderId="11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/>
    </xf>
    <xf numFmtId="165" fontId="3" fillId="12" borderId="11" xfId="0" applyNumberFormat="1" applyFont="1" applyFill="1" applyBorder="1" applyAlignment="1">
      <alignment horizontal="center" vertical="center" wrapText="1"/>
    </xf>
    <xf numFmtId="165" fontId="3" fillId="12" borderId="12" xfId="0" applyNumberFormat="1" applyFont="1" applyFill="1" applyBorder="1" applyAlignment="1">
      <alignment horizontal="center" vertical="center" wrapText="1"/>
    </xf>
    <xf numFmtId="164" fontId="3" fillId="12" borderId="11" xfId="0" applyNumberFormat="1" applyFont="1" applyFill="1" applyBorder="1" applyAlignment="1">
      <alignment horizontal="center" vertical="center" wrapText="1"/>
    </xf>
    <xf numFmtId="165" fontId="3" fillId="12" borderId="13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</cellXfs>
  <cellStyles count="4">
    <cellStyle name="Bad" xfId="3" builtinId="27"/>
    <cellStyle name="Normal" xfId="0" builtinId="0"/>
    <cellStyle name="Normal 5" xfId="1" xr:uid="{00000000-0005-0000-0000-000001000000}"/>
    <cellStyle name="Normal 9" xfId="2" xr:uid="{00000000-0005-0000-0000-000002000000}"/>
  </cellStyles>
  <dxfs count="0"/>
  <tableStyles count="0" defaultTableStyle="TableStyleMedium9" defaultPivotStyle="PivotStyleLight16"/>
  <colors>
    <mruColors>
      <color rgb="FF00FF00"/>
      <color rgb="FFFF6600"/>
      <color rgb="FFB7FFB7"/>
      <color rgb="FFFA82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Z583"/>
  <sheetViews>
    <sheetView zoomScale="70" zoomScaleNormal="70" workbookViewId="0">
      <pane ySplit="2" topLeftCell="A541" activePane="bottomLeft" state="frozenSplit"/>
      <selection activeCell="A9" sqref="A9"/>
      <selection pane="bottomLeft" activeCell="H24" sqref="H24"/>
    </sheetView>
  </sheetViews>
  <sheetFormatPr defaultRowHeight="15" x14ac:dyDescent="0.25"/>
  <cols>
    <col min="1" max="1" width="22.5703125" style="7" customWidth="1"/>
    <col min="2" max="2" width="37.85546875" style="7" customWidth="1"/>
    <col min="3" max="3" width="10.7109375" style="7" customWidth="1"/>
    <col min="4" max="4" width="10.7109375" style="7" bestFit="1" customWidth="1"/>
    <col min="5" max="8" width="10.7109375" style="8" bestFit="1" customWidth="1"/>
    <col min="9" max="11" width="11.140625" style="8" bestFit="1" customWidth="1"/>
    <col min="12" max="19" width="11.5703125" style="8" bestFit="1" customWidth="1"/>
    <col min="20" max="21" width="11.140625" style="8" bestFit="1" customWidth="1"/>
    <col min="22" max="24" width="11.5703125" style="8" bestFit="1" customWidth="1"/>
    <col min="25" max="25" width="11.5703125" bestFit="1" customWidth="1"/>
  </cols>
  <sheetData>
    <row r="1" spans="1:26" x14ac:dyDescent="0.25">
      <c r="A1" s="6" t="s">
        <v>649</v>
      </c>
      <c r="B1" s="6" t="s">
        <v>650</v>
      </c>
    </row>
    <row r="2" spans="1:26" x14ac:dyDescent="0.25">
      <c r="A2" s="9" t="s">
        <v>651</v>
      </c>
      <c r="B2" s="9" t="s">
        <v>652</v>
      </c>
      <c r="C2" s="114" t="s">
        <v>653</v>
      </c>
      <c r="D2" s="9" t="s">
        <v>654</v>
      </c>
      <c r="E2" s="10" t="s">
        <v>655</v>
      </c>
      <c r="F2" s="10" t="s">
        <v>656</v>
      </c>
      <c r="G2" s="10" t="s">
        <v>657</v>
      </c>
      <c r="H2" s="10" t="s">
        <v>658</v>
      </c>
      <c r="I2" s="10" t="s">
        <v>659</v>
      </c>
      <c r="J2" s="10" t="s">
        <v>660</v>
      </c>
      <c r="K2" s="10" t="s">
        <v>661</v>
      </c>
      <c r="L2" s="10" t="s">
        <v>662</v>
      </c>
      <c r="M2" s="10" t="s">
        <v>663</v>
      </c>
      <c r="N2" s="10" t="s">
        <v>664</v>
      </c>
      <c r="O2" s="10" t="s">
        <v>665</v>
      </c>
      <c r="P2" s="10" t="s">
        <v>666</v>
      </c>
      <c r="Q2" s="10" t="s">
        <v>667</v>
      </c>
      <c r="R2" s="10" t="s">
        <v>668</v>
      </c>
      <c r="S2" s="10" t="s">
        <v>669</v>
      </c>
      <c r="T2" s="10" t="s">
        <v>670</v>
      </c>
      <c r="U2" s="10" t="s">
        <v>671</v>
      </c>
      <c r="V2" s="10" t="s">
        <v>672</v>
      </c>
      <c r="W2" s="10" t="s">
        <v>673</v>
      </c>
      <c r="X2" s="92" t="s">
        <v>674</v>
      </c>
      <c r="Y2" s="10" t="s">
        <v>977</v>
      </c>
    </row>
    <row r="3" spans="1:26" x14ac:dyDescent="0.25">
      <c r="A3" s="11" t="s">
        <v>675</v>
      </c>
      <c r="B3" s="9" t="s">
        <v>310</v>
      </c>
      <c r="C3" s="12">
        <v>692.24589768929548</v>
      </c>
      <c r="D3" s="12">
        <v>726.8960377361069</v>
      </c>
      <c r="E3" s="12">
        <v>725.57370605913457</v>
      </c>
      <c r="F3" s="12">
        <v>720.19014189418988</v>
      </c>
      <c r="G3" s="13">
        <v>715.29848253510727</v>
      </c>
      <c r="H3" s="13">
        <v>709.92246771910754</v>
      </c>
      <c r="I3" s="13">
        <v>704.82095296088039</v>
      </c>
      <c r="J3" s="13">
        <v>699.38961212960646</v>
      </c>
      <c r="K3" s="13">
        <v>693.96322600760482</v>
      </c>
      <c r="L3" s="13">
        <v>688.53955735275235</v>
      </c>
      <c r="M3" s="13">
        <v>683.11857456926919</v>
      </c>
      <c r="N3" s="13">
        <v>677.69737305522403</v>
      </c>
      <c r="O3" s="13">
        <v>671.83304432449245</v>
      </c>
      <c r="P3" s="13">
        <v>671.48426923425723</v>
      </c>
      <c r="Q3" s="13">
        <v>671.03259093773511</v>
      </c>
      <c r="R3" s="13">
        <v>670.47346828560944</v>
      </c>
      <c r="S3" s="13">
        <v>669.82257481048987</v>
      </c>
      <c r="T3" s="13">
        <v>668.90127357163499</v>
      </c>
      <c r="U3" s="13">
        <v>667.89516457131731</v>
      </c>
      <c r="V3" s="13">
        <v>666.80285680527209</v>
      </c>
      <c r="W3" s="13">
        <v>665.62406070594432</v>
      </c>
      <c r="X3" s="15">
        <v>664.35704730262808</v>
      </c>
      <c r="Y3" s="13">
        <v>662.99988093725915</v>
      </c>
      <c r="Z3" s="16"/>
    </row>
    <row r="4" spans="1:26" x14ac:dyDescent="0.25">
      <c r="A4" s="11" t="s">
        <v>675</v>
      </c>
      <c r="B4" s="3" t="s">
        <v>311</v>
      </c>
      <c r="C4" s="14">
        <v>11.259337095192084</v>
      </c>
      <c r="D4" s="12">
        <v>14.432855789882396</v>
      </c>
      <c r="E4" s="12">
        <v>14.893194529652609</v>
      </c>
      <c r="F4" s="12">
        <v>14.50804245325366</v>
      </c>
      <c r="G4" s="13">
        <v>14.369963596772967</v>
      </c>
      <c r="H4" s="13">
        <v>14.236888978195831</v>
      </c>
      <c r="I4" s="13">
        <v>14.101142562953399</v>
      </c>
      <c r="J4" s="13">
        <v>13.958207087090164</v>
      </c>
      <c r="K4" s="13">
        <v>13.816279135961938</v>
      </c>
      <c r="L4" s="13">
        <v>13.675334683434324</v>
      </c>
      <c r="M4" s="13">
        <v>13.53531059441198</v>
      </c>
      <c r="N4" s="13">
        <v>13.39619435416202</v>
      </c>
      <c r="O4" s="13">
        <v>13.250076196761091</v>
      </c>
      <c r="P4" s="13">
        <v>13.214814469752753</v>
      </c>
      <c r="Q4" s="13">
        <v>13.17970666559243</v>
      </c>
      <c r="R4" s="13">
        <v>13.144898387119321</v>
      </c>
      <c r="S4" s="13">
        <v>13.1100265176549</v>
      </c>
      <c r="T4" s="13">
        <v>13.071443751492474</v>
      </c>
      <c r="U4" s="13">
        <v>13.032587962114929</v>
      </c>
      <c r="V4" s="13">
        <v>12.993422329380545</v>
      </c>
      <c r="W4" s="13">
        <v>12.953862842883698</v>
      </c>
      <c r="X4" s="15">
        <v>12.913854959851017</v>
      </c>
      <c r="Y4" s="13">
        <v>12.873338656782586</v>
      </c>
      <c r="Z4" s="16"/>
    </row>
    <row r="5" spans="1:26" x14ac:dyDescent="0.25">
      <c r="A5" s="11" t="s">
        <v>675</v>
      </c>
      <c r="B5" s="11" t="s">
        <v>312</v>
      </c>
      <c r="C5" s="14">
        <v>32.952900449368464</v>
      </c>
      <c r="D5" s="12">
        <v>33.189256497885474</v>
      </c>
      <c r="E5" s="12">
        <v>33.167652141975893</v>
      </c>
      <c r="F5" s="12">
        <v>32.769207856208354</v>
      </c>
      <c r="G5" s="13">
        <v>32.561245324752818</v>
      </c>
      <c r="H5" s="13">
        <v>32.357992536136521</v>
      </c>
      <c r="I5" s="13">
        <v>32.156876963317849</v>
      </c>
      <c r="J5" s="13">
        <v>31.93414860628473</v>
      </c>
      <c r="K5" s="13">
        <v>31.705803458560041</v>
      </c>
      <c r="L5" s="13">
        <v>31.471764707431035</v>
      </c>
      <c r="M5" s="13">
        <v>31.232012654965391</v>
      </c>
      <c r="N5" s="13">
        <v>30.986438693896474</v>
      </c>
      <c r="O5" s="13">
        <v>30.715154377564076</v>
      </c>
      <c r="P5" s="13">
        <v>30.690747540197787</v>
      </c>
      <c r="Q5" s="13">
        <v>30.656330855974712</v>
      </c>
      <c r="R5" s="13">
        <v>30.611656117593025</v>
      </c>
      <c r="S5" s="13">
        <v>30.557006506284011</v>
      </c>
      <c r="T5" s="13">
        <v>30.484035725255623</v>
      </c>
      <c r="U5" s="13">
        <v>30.400996395928747</v>
      </c>
      <c r="V5" s="13">
        <v>30.307687658612164</v>
      </c>
      <c r="W5" s="13">
        <v>30.203925428857922</v>
      </c>
      <c r="X5" s="15">
        <v>30.08948361540839</v>
      </c>
      <c r="Y5" s="13">
        <v>29.964123228917337</v>
      </c>
      <c r="Z5" s="16"/>
    </row>
    <row r="6" spans="1:26" x14ac:dyDescent="0.25">
      <c r="A6" s="11" t="s">
        <v>675</v>
      </c>
      <c r="B6" s="11" t="s">
        <v>313</v>
      </c>
      <c r="C6" s="14">
        <v>24.872133876170082</v>
      </c>
      <c r="D6" s="12">
        <v>23.472336753258194</v>
      </c>
      <c r="E6" s="12">
        <v>23.389839666814396</v>
      </c>
      <c r="F6" s="12">
        <v>23.19119313224359</v>
      </c>
      <c r="G6" s="13">
        <v>22.985059984044081</v>
      </c>
      <c r="H6" s="13">
        <v>22.786800129802149</v>
      </c>
      <c r="I6" s="13">
        <v>22.597111351850462</v>
      </c>
      <c r="J6" s="13">
        <v>22.396540229471171</v>
      </c>
      <c r="K6" s="13">
        <v>22.195825480286302</v>
      </c>
      <c r="L6" s="13">
        <v>21.994888672131367</v>
      </c>
      <c r="M6" s="13">
        <v>21.793719776575401</v>
      </c>
      <c r="N6" s="13">
        <v>21.592218863085673</v>
      </c>
      <c r="O6" s="13">
        <v>21.376317565058805</v>
      </c>
      <c r="P6" s="13">
        <v>21.335433226551647</v>
      </c>
      <c r="Q6" s="13">
        <v>21.290583111678348</v>
      </c>
      <c r="R6" s="13">
        <v>21.24165237778066</v>
      </c>
      <c r="S6" s="13">
        <v>21.189114578363096</v>
      </c>
      <c r="T6" s="13">
        <v>21.127321819569296</v>
      </c>
      <c r="U6" s="13">
        <v>21.062140275779342</v>
      </c>
      <c r="V6" s="13">
        <v>20.993522100572267</v>
      </c>
      <c r="W6" s="13">
        <v>20.921447011215243</v>
      </c>
      <c r="X6" s="15">
        <v>20.845852081457814</v>
      </c>
      <c r="Y6" s="13">
        <v>20.76666647565802</v>
      </c>
      <c r="Z6" s="16"/>
    </row>
    <row r="7" spans="1:26" x14ac:dyDescent="0.25">
      <c r="A7" s="11" t="s">
        <v>675</v>
      </c>
      <c r="B7" s="11" t="s">
        <v>314</v>
      </c>
      <c r="C7" s="14">
        <v>42.296102581649393</v>
      </c>
      <c r="D7" s="12">
        <v>43.360391189587673</v>
      </c>
      <c r="E7" s="12">
        <v>43.229704019588688</v>
      </c>
      <c r="F7" s="12">
        <v>42.843137310163122</v>
      </c>
      <c r="G7" s="13">
        <v>42.501819940125465</v>
      </c>
      <c r="H7" s="13">
        <v>42.188028459937634</v>
      </c>
      <c r="I7" s="13">
        <v>41.973457628316375</v>
      </c>
      <c r="J7" s="13">
        <v>41.755513212414115</v>
      </c>
      <c r="K7" s="13">
        <v>41.541098387113884</v>
      </c>
      <c r="L7" s="13">
        <v>41.329831033556061</v>
      </c>
      <c r="M7" s="13">
        <v>41.122182031531821</v>
      </c>
      <c r="N7" s="13">
        <v>40.917538985487923</v>
      </c>
      <c r="O7" s="13">
        <v>40.682060736080594</v>
      </c>
      <c r="P7" s="13">
        <v>40.772861351719619</v>
      </c>
      <c r="Q7" s="13">
        <v>40.848024942546616</v>
      </c>
      <c r="R7" s="13">
        <v>40.905646126588422</v>
      </c>
      <c r="S7" s="13">
        <v>40.952625065960952</v>
      </c>
      <c r="T7" s="13">
        <v>40.979600541204725</v>
      </c>
      <c r="U7" s="13">
        <v>40.999820174052459</v>
      </c>
      <c r="V7" s="13">
        <v>41.013516252574689</v>
      </c>
      <c r="W7" s="13">
        <v>41.021556786807395</v>
      </c>
      <c r="X7" s="15">
        <v>41.024240023713745</v>
      </c>
      <c r="Y7" s="13">
        <v>41.021863559682565</v>
      </c>
      <c r="Z7" s="16"/>
    </row>
    <row r="8" spans="1:26" x14ac:dyDescent="0.25">
      <c r="A8" s="11" t="s">
        <v>675</v>
      </c>
      <c r="B8" s="11" t="s">
        <v>315</v>
      </c>
      <c r="C8" s="14">
        <v>53.900385566832348</v>
      </c>
      <c r="D8" s="12">
        <v>55.447639886318818</v>
      </c>
      <c r="E8" s="12">
        <v>55.283058460672969</v>
      </c>
      <c r="F8" s="12">
        <v>54.706129484649843</v>
      </c>
      <c r="G8" s="13">
        <v>54.272318001683288</v>
      </c>
      <c r="H8" s="13">
        <v>53.873011194524665</v>
      </c>
      <c r="I8" s="13">
        <v>53.593855543936137</v>
      </c>
      <c r="J8" s="13">
        <v>53.309452034299397</v>
      </c>
      <c r="K8" s="13">
        <v>53.029707533510752</v>
      </c>
      <c r="L8" s="13">
        <v>52.754154275302582</v>
      </c>
      <c r="M8" s="13">
        <v>52.48335367988129</v>
      </c>
      <c r="N8" s="13">
        <v>52.216560748853965</v>
      </c>
      <c r="O8" s="13">
        <v>51.911173654705429</v>
      </c>
      <c r="P8" s="13">
        <v>52.023218568139221</v>
      </c>
      <c r="Q8" s="13">
        <v>52.116589386660912</v>
      </c>
      <c r="R8" s="13">
        <v>52.188992216788222</v>
      </c>
      <c r="S8" s="13">
        <v>52.248746777857384</v>
      </c>
      <c r="T8" s="13">
        <v>52.283785442890753</v>
      </c>
      <c r="U8" s="13">
        <v>52.31085888448041</v>
      </c>
      <c r="V8" s="13">
        <v>52.330244142963593</v>
      </c>
      <c r="W8" s="13">
        <v>52.342983577188647</v>
      </c>
      <c r="X8" s="15">
        <v>52.349432246249265</v>
      </c>
      <c r="Y8" s="13">
        <v>52.349943782817043</v>
      </c>
      <c r="Z8" s="16"/>
    </row>
    <row r="9" spans="1:26" x14ac:dyDescent="0.25">
      <c r="A9" s="11" t="s">
        <v>675</v>
      </c>
      <c r="B9" s="11" t="s">
        <v>316</v>
      </c>
      <c r="C9" s="14">
        <v>42.895796806989146</v>
      </c>
      <c r="D9" s="12">
        <v>44.091330208937435</v>
      </c>
      <c r="E9" s="12">
        <v>43.944948045521521</v>
      </c>
      <c r="F9" s="12">
        <v>43.52506314739626</v>
      </c>
      <c r="G9" s="13">
        <v>43.160199211651765</v>
      </c>
      <c r="H9" s="13">
        <v>42.818902235195019</v>
      </c>
      <c r="I9" s="13">
        <v>42.539395882394082</v>
      </c>
      <c r="J9" s="13">
        <v>42.250155896646874</v>
      </c>
      <c r="K9" s="13">
        <v>41.96451703802564</v>
      </c>
      <c r="L9" s="13">
        <v>41.682176174197977</v>
      </c>
      <c r="M9" s="13">
        <v>41.403342397102634</v>
      </c>
      <c r="N9" s="13">
        <v>41.127575730706475</v>
      </c>
      <c r="O9" s="13">
        <v>40.824260796231442</v>
      </c>
      <c r="P9" s="13">
        <v>40.853460255883014</v>
      </c>
      <c r="Q9" s="13">
        <v>40.872809152101297</v>
      </c>
      <c r="R9" s="13">
        <v>40.881186940265486</v>
      </c>
      <c r="S9" s="13">
        <v>40.882655348145271</v>
      </c>
      <c r="T9" s="13">
        <v>40.867126158526787</v>
      </c>
      <c r="U9" s="13">
        <v>40.846917011722326</v>
      </c>
      <c r="V9" s="13">
        <v>40.822104405078704</v>
      </c>
      <c r="W9" s="13">
        <v>40.793127901335687</v>
      </c>
      <c r="X9" s="15">
        <v>40.76008732706066</v>
      </c>
      <c r="Y9" s="13">
        <v>40.723075757807862</v>
      </c>
      <c r="Z9" s="16"/>
    </row>
    <row r="10" spans="1:26" x14ac:dyDescent="0.25">
      <c r="A10" s="11" t="s">
        <v>675</v>
      </c>
      <c r="B10" s="11" t="s">
        <v>317</v>
      </c>
      <c r="C10" s="14">
        <v>43.768314778175949</v>
      </c>
      <c r="D10" s="12">
        <v>44.841794223544483</v>
      </c>
      <c r="E10" s="12">
        <v>44.69925417218225</v>
      </c>
      <c r="F10" s="12">
        <v>44.297553870884286</v>
      </c>
      <c r="G10" s="13">
        <v>43.936119575630222</v>
      </c>
      <c r="H10" s="13">
        <v>43.602212085474086</v>
      </c>
      <c r="I10" s="13">
        <v>43.363454390709833</v>
      </c>
      <c r="J10" s="13">
        <v>43.119887801521266</v>
      </c>
      <c r="K10" s="13">
        <v>42.879823351506687</v>
      </c>
      <c r="L10" s="13">
        <v>42.64287625556333</v>
      </c>
      <c r="M10" s="13">
        <v>42.40947667797635</v>
      </c>
      <c r="N10" s="13">
        <v>42.179019733727841</v>
      </c>
      <c r="O10" s="13">
        <v>41.917255098239288</v>
      </c>
      <c r="P10" s="13">
        <v>41.992407755554183</v>
      </c>
      <c r="Q10" s="13">
        <v>42.052261820532024</v>
      </c>
      <c r="R10" s="13">
        <v>42.095000322612599</v>
      </c>
      <c r="S10" s="13">
        <v>42.127191951735483</v>
      </c>
      <c r="T10" s="13">
        <v>42.139064950132131</v>
      </c>
      <c r="U10" s="13">
        <v>42.14407276046618</v>
      </c>
      <c r="V10" s="13">
        <v>42.142417924889109</v>
      </c>
      <c r="W10" s="13">
        <v>42.134905359113489</v>
      </c>
      <c r="X10" s="15">
        <v>42.121796345790585</v>
      </c>
      <c r="Y10" s="13">
        <v>42.103349905800762</v>
      </c>
      <c r="Z10" s="16"/>
    </row>
    <row r="11" spans="1:26" x14ac:dyDescent="0.25">
      <c r="A11" s="11" t="s">
        <v>675</v>
      </c>
      <c r="B11" s="11" t="s">
        <v>318</v>
      </c>
      <c r="C11" s="14">
        <v>16.184222733533101</v>
      </c>
      <c r="D11" s="12">
        <v>16.662576359524994</v>
      </c>
      <c r="E11" s="12">
        <v>16.612567779961115</v>
      </c>
      <c r="F11" s="12">
        <v>16.57812167943564</v>
      </c>
      <c r="G11" s="13">
        <v>16.443673585900829</v>
      </c>
      <c r="H11" s="13">
        <v>16.317126320807262</v>
      </c>
      <c r="I11" s="13">
        <v>16.202961702437896</v>
      </c>
      <c r="J11" s="13">
        <v>16.083512567874596</v>
      </c>
      <c r="K11" s="13">
        <v>15.965726560605784</v>
      </c>
      <c r="L11" s="13">
        <v>15.849523852903587</v>
      </c>
      <c r="M11" s="13">
        <v>15.734917321278393</v>
      </c>
      <c r="N11" s="13">
        <v>15.621803775211909</v>
      </c>
      <c r="O11" s="13">
        <v>15.499556830491889</v>
      </c>
      <c r="P11" s="13">
        <v>15.505475211522933</v>
      </c>
      <c r="Q11" s="13">
        <v>15.509905572159759</v>
      </c>
      <c r="R11" s="13">
        <v>15.512658673312922</v>
      </c>
      <c r="S11" s="13">
        <v>15.514445323149948</v>
      </c>
      <c r="T11" s="13">
        <v>15.511224398933258</v>
      </c>
      <c r="U11" s="13">
        <v>15.507411719530511</v>
      </c>
      <c r="V11" s="13">
        <v>15.503004620202452</v>
      </c>
      <c r="W11" s="13">
        <v>15.498059797674108</v>
      </c>
      <c r="X11" s="15">
        <v>15.49257314098959</v>
      </c>
      <c r="Y11" s="13">
        <v>15.486537044300809</v>
      </c>
      <c r="Z11" s="16"/>
    </row>
    <row r="12" spans="1:26" x14ac:dyDescent="0.25">
      <c r="A12" s="11" t="s">
        <v>675</v>
      </c>
      <c r="B12" s="11" t="s">
        <v>319</v>
      </c>
      <c r="C12" s="14">
        <v>35.670221914652146</v>
      </c>
      <c r="D12" s="12">
        <v>37.079809697946061</v>
      </c>
      <c r="E12" s="12">
        <v>37.215060845011344</v>
      </c>
      <c r="F12" s="12">
        <v>36.999014613934555</v>
      </c>
      <c r="G12" s="13">
        <v>36.922674679726455</v>
      </c>
      <c r="H12" s="13">
        <v>36.851799344870102</v>
      </c>
      <c r="I12" s="13">
        <v>36.797909817949254</v>
      </c>
      <c r="J12" s="13">
        <v>36.721323772056081</v>
      </c>
      <c r="K12" s="13">
        <v>36.637847230516712</v>
      </c>
      <c r="L12" s="13">
        <v>36.547475577839812</v>
      </c>
      <c r="M12" s="13">
        <v>36.45042215832926</v>
      </c>
      <c r="N12" s="13">
        <v>36.346603670485372</v>
      </c>
      <c r="O12" s="13">
        <v>36.211128741669</v>
      </c>
      <c r="P12" s="13">
        <v>36.365654001238219</v>
      </c>
      <c r="Q12" s="13">
        <v>36.508208996383409</v>
      </c>
      <c r="R12" s="13">
        <v>36.638062103707355</v>
      </c>
      <c r="S12" s="13">
        <v>36.7569229578353</v>
      </c>
      <c r="T12" s="13">
        <v>36.855107037373649</v>
      </c>
      <c r="U12" s="13">
        <v>36.943011434300736</v>
      </c>
      <c r="V12" s="13">
        <v>37.020540212225207</v>
      </c>
      <c r="W12" s="13">
        <v>37.087772279410693</v>
      </c>
      <c r="X12" s="15">
        <v>37.144625165695935</v>
      </c>
      <c r="Y12" s="13">
        <v>37.191011970102231</v>
      </c>
      <c r="Z12" s="16"/>
    </row>
    <row r="13" spans="1:26" x14ac:dyDescent="0.25">
      <c r="A13" s="11" t="s">
        <v>675</v>
      </c>
      <c r="B13" s="11" t="s">
        <v>320</v>
      </c>
      <c r="C13" s="14">
        <v>56.355390980559349</v>
      </c>
      <c r="D13" s="12">
        <v>57.404024147685703</v>
      </c>
      <c r="E13" s="12">
        <v>56.983966764229748</v>
      </c>
      <c r="F13" s="12">
        <v>56.310319702232135</v>
      </c>
      <c r="G13" s="13">
        <v>55.59891868613466</v>
      </c>
      <c r="H13" s="13">
        <v>54.910169097723703</v>
      </c>
      <c r="I13" s="13">
        <v>54.21859170364408</v>
      </c>
      <c r="J13" s="13">
        <v>53.501685390746033</v>
      </c>
      <c r="K13" s="13">
        <v>52.790033482561412</v>
      </c>
      <c r="L13" s="13">
        <v>52.083398867728057</v>
      </c>
      <c r="M13" s="13">
        <v>51.381430879032301</v>
      </c>
      <c r="N13" s="13">
        <v>50.683929106946863</v>
      </c>
      <c r="O13" s="13">
        <v>49.960731546913372</v>
      </c>
      <c r="P13" s="13">
        <v>49.654889414482533</v>
      </c>
      <c r="Q13" s="13">
        <v>49.347554089566167</v>
      </c>
      <c r="R13" s="13">
        <v>49.039334777665204</v>
      </c>
      <c r="S13" s="13">
        <v>48.729023346402528</v>
      </c>
      <c r="T13" s="13">
        <v>48.403129088018702</v>
      </c>
      <c r="U13" s="13">
        <v>48.074462015854891</v>
      </c>
      <c r="V13" s="13">
        <v>47.742843882473871</v>
      </c>
      <c r="W13" s="13">
        <v>47.407905722011577</v>
      </c>
      <c r="X13" s="15">
        <v>47.069379725398029</v>
      </c>
      <c r="Y13" s="13">
        <v>46.726969358814891</v>
      </c>
      <c r="Z13" s="16"/>
    </row>
    <row r="14" spans="1:26" x14ac:dyDescent="0.25">
      <c r="A14" s="11" t="s">
        <v>675</v>
      </c>
      <c r="B14" s="11" t="s">
        <v>321</v>
      </c>
      <c r="C14" s="14">
        <v>42.356902905111497</v>
      </c>
      <c r="D14" s="12">
        <v>43.337790419620518</v>
      </c>
      <c r="E14" s="12">
        <v>43.039415439851403</v>
      </c>
      <c r="F14" s="12">
        <v>42.526846763162546</v>
      </c>
      <c r="G14" s="13">
        <v>42.006411605179267</v>
      </c>
      <c r="H14" s="13">
        <v>41.502525860766092</v>
      </c>
      <c r="I14" s="13">
        <v>41.005434871619144</v>
      </c>
      <c r="J14" s="13">
        <v>40.489222264432975</v>
      </c>
      <c r="K14" s="13">
        <v>39.975268148275696</v>
      </c>
      <c r="L14" s="13">
        <v>39.463365706293601</v>
      </c>
      <c r="M14" s="13">
        <v>38.953317879223114</v>
      </c>
      <c r="N14" s="13">
        <v>38.444915483359516</v>
      </c>
      <c r="O14" s="13">
        <v>37.91430914067174</v>
      </c>
      <c r="P14" s="13">
        <v>37.697211873510419</v>
      </c>
      <c r="Q14" s="13">
        <v>37.475500579715913</v>
      </c>
      <c r="R14" s="13">
        <v>37.249368025570263</v>
      </c>
      <c r="S14" s="13">
        <v>37.018665764903631</v>
      </c>
      <c r="T14" s="13">
        <v>36.773316392200137</v>
      </c>
      <c r="U14" s="13">
        <v>36.523269633723537</v>
      </c>
      <c r="V14" s="13">
        <v>36.268389427006412</v>
      </c>
      <c r="W14" s="13">
        <v>36.008471431290516</v>
      </c>
      <c r="X14" s="15">
        <v>35.743321592577928</v>
      </c>
      <c r="Y14" s="13">
        <v>35.472724670284919</v>
      </c>
      <c r="Z14" s="16"/>
    </row>
    <row r="15" spans="1:26" x14ac:dyDescent="0.25">
      <c r="A15" s="11" t="s">
        <v>675</v>
      </c>
      <c r="B15" s="11" t="s">
        <v>322</v>
      </c>
      <c r="C15" s="14">
        <v>13.098787724859273</v>
      </c>
      <c r="D15" s="12">
        <v>13.681360180562301</v>
      </c>
      <c r="E15" s="12">
        <v>13.652280530925207</v>
      </c>
      <c r="F15" s="12">
        <v>13.415634518230462</v>
      </c>
      <c r="G15" s="13">
        <v>13.314596721890329</v>
      </c>
      <c r="H15" s="13">
        <v>13.21741178149456</v>
      </c>
      <c r="I15" s="13">
        <v>13.120170914718877</v>
      </c>
      <c r="J15" s="13">
        <v>13.015799901321374</v>
      </c>
      <c r="K15" s="13">
        <v>12.911350866167011</v>
      </c>
      <c r="L15" s="13">
        <v>12.806805753205687</v>
      </c>
      <c r="M15" s="13">
        <v>12.702142805446728</v>
      </c>
      <c r="N15" s="13">
        <v>12.597343466247064</v>
      </c>
      <c r="O15" s="13">
        <v>12.484619754139716</v>
      </c>
      <c r="P15" s="13">
        <v>12.474962507368831</v>
      </c>
      <c r="Q15" s="13">
        <v>12.464105648256403</v>
      </c>
      <c r="R15" s="13">
        <v>12.452070957498336</v>
      </c>
      <c r="S15" s="13">
        <v>12.438789669406308</v>
      </c>
      <c r="T15" s="13">
        <v>12.420855070123476</v>
      </c>
      <c r="U15" s="13">
        <v>12.401604431872897</v>
      </c>
      <c r="V15" s="13">
        <v>12.38100142962398</v>
      </c>
      <c r="W15" s="13">
        <v>12.358995832589583</v>
      </c>
      <c r="X15" s="15">
        <v>12.33554057141737</v>
      </c>
      <c r="Y15" s="13">
        <v>12.310584357232331</v>
      </c>
      <c r="Z15" s="16"/>
    </row>
    <row r="16" spans="1:26" x14ac:dyDescent="0.25">
      <c r="A16" s="11" t="s">
        <v>675</v>
      </c>
      <c r="B16" s="11" t="s">
        <v>323</v>
      </c>
      <c r="C16" s="14">
        <v>39.543040142331598</v>
      </c>
      <c r="D16" s="12">
        <v>40.703847267041859</v>
      </c>
      <c r="E16" s="12">
        <v>40.564315710222303</v>
      </c>
      <c r="F16" s="12">
        <v>40.200332620549709</v>
      </c>
      <c r="G16" s="13">
        <v>39.845918662254981</v>
      </c>
      <c r="H16" s="13">
        <v>39.503220363706028</v>
      </c>
      <c r="I16" s="13">
        <v>39.148030234316458</v>
      </c>
      <c r="J16" s="13">
        <v>38.770741831610231</v>
      </c>
      <c r="K16" s="13">
        <v>38.394666421905306</v>
      </c>
      <c r="L16" s="13">
        <v>38.019756023641506</v>
      </c>
      <c r="M16" s="13">
        <v>37.645823511241304</v>
      </c>
      <c r="N16" s="13">
        <v>37.272857675867535</v>
      </c>
      <c r="O16" s="13">
        <v>36.879116834077976</v>
      </c>
      <c r="P16" s="13">
        <v>36.792884712936079</v>
      </c>
      <c r="Q16" s="13">
        <v>36.70620564169316</v>
      </c>
      <c r="R16" s="13">
        <v>36.6194995664179</v>
      </c>
      <c r="S16" s="13">
        <v>36.531491768815634</v>
      </c>
      <c r="T16" s="13">
        <v>36.431921405048875</v>
      </c>
      <c r="U16" s="13">
        <v>36.330261745865826</v>
      </c>
      <c r="V16" s="13">
        <v>36.22636581284511</v>
      </c>
      <c r="W16" s="13">
        <v>36.119935159468817</v>
      </c>
      <c r="X16" s="15">
        <v>36.010770972151803</v>
      </c>
      <c r="Y16" s="13">
        <v>35.898658679513389</v>
      </c>
      <c r="Z16" s="16"/>
    </row>
    <row r="17" spans="1:26" x14ac:dyDescent="0.25">
      <c r="A17" s="11" t="s">
        <v>675</v>
      </c>
      <c r="B17" s="11" t="s">
        <v>324</v>
      </c>
      <c r="C17" s="14">
        <v>49.512259614477465</v>
      </c>
      <c r="D17" s="12">
        <v>51.562335662709081</v>
      </c>
      <c r="E17" s="12">
        <v>51.943158960628764</v>
      </c>
      <c r="F17" s="12">
        <v>51.966540481214579</v>
      </c>
      <c r="G17" s="13">
        <v>52.045124297987165</v>
      </c>
      <c r="H17" s="13">
        <v>52.126497696488599</v>
      </c>
      <c r="I17" s="13">
        <v>52.200807189446053</v>
      </c>
      <c r="J17" s="13">
        <v>52.237934852754243</v>
      </c>
      <c r="K17" s="13">
        <v>52.265345180247685</v>
      </c>
      <c r="L17" s="13">
        <v>52.283257541479436</v>
      </c>
      <c r="M17" s="13">
        <v>52.291939358410303</v>
      </c>
      <c r="N17" s="13">
        <v>52.291570778644122</v>
      </c>
      <c r="O17" s="13">
        <v>52.248866340075388</v>
      </c>
      <c r="P17" s="13">
        <v>52.630645038184447</v>
      </c>
      <c r="Q17" s="13">
        <v>53.003389814923693</v>
      </c>
      <c r="R17" s="13">
        <v>53.366553979281022</v>
      </c>
      <c r="S17" s="13">
        <v>53.720557875868252</v>
      </c>
      <c r="T17" s="13">
        <v>54.050705690363642</v>
      </c>
      <c r="U17" s="13">
        <v>54.371575437943982</v>
      </c>
      <c r="V17" s="13">
        <v>54.683018856250506</v>
      </c>
      <c r="W17" s="13">
        <v>54.984972756118438</v>
      </c>
      <c r="X17" s="15">
        <v>55.277308050262974</v>
      </c>
      <c r="Y17" s="13">
        <v>55.559895614186871</v>
      </c>
      <c r="Z17" s="16"/>
    </row>
    <row r="18" spans="1:26" x14ac:dyDescent="0.25">
      <c r="A18" s="11" t="s">
        <v>675</v>
      </c>
      <c r="B18" s="11" t="s">
        <v>325</v>
      </c>
      <c r="C18" s="14">
        <v>37.622556799401927</v>
      </c>
      <c r="D18" s="12">
        <v>39.040920832538625</v>
      </c>
      <c r="E18" s="12">
        <v>39.023488127825473</v>
      </c>
      <c r="F18" s="12">
        <v>38.645991807838151</v>
      </c>
      <c r="G18" s="13">
        <v>38.414254718136156</v>
      </c>
      <c r="H18" s="13">
        <v>38.189952934841052</v>
      </c>
      <c r="I18" s="13">
        <v>37.956380248354613</v>
      </c>
      <c r="J18" s="13">
        <v>37.698593698232436</v>
      </c>
      <c r="K18" s="13">
        <v>37.438040397744182</v>
      </c>
      <c r="L18" s="13">
        <v>37.174711638974856</v>
      </c>
      <c r="M18" s="13">
        <v>36.908531781342781</v>
      </c>
      <c r="N18" s="13">
        <v>36.639500415026617</v>
      </c>
      <c r="O18" s="13">
        <v>36.345460321979189</v>
      </c>
      <c r="P18" s="13">
        <v>36.350063882934208</v>
      </c>
      <c r="Q18" s="13">
        <v>36.35016633659253</v>
      </c>
      <c r="R18" s="13">
        <v>36.34586439184055</v>
      </c>
      <c r="S18" s="13">
        <v>36.336483642093576</v>
      </c>
      <c r="T18" s="13">
        <v>36.311902442621921</v>
      </c>
      <c r="U18" s="13">
        <v>36.281685763849815</v>
      </c>
      <c r="V18" s="13">
        <v>36.245660987973956</v>
      </c>
      <c r="W18" s="13">
        <v>36.203580001564973</v>
      </c>
      <c r="X18" s="15">
        <v>36.155236323618084</v>
      </c>
      <c r="Y18" s="13">
        <v>36.100411047496827</v>
      </c>
      <c r="Z18" s="16"/>
    </row>
    <row r="19" spans="1:26" x14ac:dyDescent="0.25">
      <c r="A19" s="11" t="s">
        <v>675</v>
      </c>
      <c r="B19" s="11" t="s">
        <v>326</v>
      </c>
      <c r="C19" s="14">
        <v>35.89621288917283</v>
      </c>
      <c r="D19" s="12">
        <v>36.93834358468262</v>
      </c>
      <c r="E19" s="12">
        <v>36.848788413580394</v>
      </c>
      <c r="F19" s="12">
        <v>36.509703968554795</v>
      </c>
      <c r="G19" s="13">
        <v>36.223703085692463</v>
      </c>
      <c r="H19" s="13">
        <v>35.947806661220469</v>
      </c>
      <c r="I19" s="13">
        <v>35.664435018378178</v>
      </c>
      <c r="J19" s="13">
        <v>35.36086295037461</v>
      </c>
      <c r="K19" s="13">
        <v>35.0575353726801</v>
      </c>
      <c r="L19" s="13">
        <v>34.754418056280052</v>
      </c>
      <c r="M19" s="13">
        <v>34.451395875228371</v>
      </c>
      <c r="N19" s="13">
        <v>34.148453671676236</v>
      </c>
      <c r="O19" s="13">
        <v>33.825187023658401</v>
      </c>
      <c r="P19" s="13">
        <v>33.782640907956058</v>
      </c>
      <c r="Q19" s="13">
        <v>33.738458587269086</v>
      </c>
      <c r="R19" s="13">
        <v>33.692877439873051</v>
      </c>
      <c r="S19" s="13">
        <v>33.645125808093631</v>
      </c>
      <c r="T19" s="13">
        <v>33.585843382538457</v>
      </c>
      <c r="U19" s="13">
        <v>33.523875813349342</v>
      </c>
      <c r="V19" s="13">
        <v>33.459102124956004</v>
      </c>
      <c r="W19" s="13">
        <v>33.391306137937832</v>
      </c>
      <c r="X19" s="15">
        <v>33.320328793739044</v>
      </c>
      <c r="Y19" s="13">
        <v>33.245998411446479</v>
      </c>
      <c r="Z19" s="16"/>
    </row>
    <row r="20" spans="1:26" x14ac:dyDescent="0.25">
      <c r="A20" s="11" t="s">
        <v>675</v>
      </c>
      <c r="B20" s="11" t="s">
        <v>327</v>
      </c>
      <c r="C20" s="14">
        <v>19.778064237650106</v>
      </c>
      <c r="D20" s="12">
        <v>20.402312116986163</v>
      </c>
      <c r="E20" s="12">
        <v>20.31576788107218</v>
      </c>
      <c r="F20" s="12">
        <v>20.058661845363972</v>
      </c>
      <c r="G20" s="13">
        <v>19.866075167048525</v>
      </c>
      <c r="H20" s="13">
        <v>19.679981476591408</v>
      </c>
      <c r="I20" s="13">
        <v>19.492003513912266</v>
      </c>
      <c r="J20" s="13">
        <v>19.293629281879021</v>
      </c>
      <c r="K20" s="13">
        <v>19.095689197118531</v>
      </c>
      <c r="L20" s="13">
        <v>18.898067803853042</v>
      </c>
      <c r="M20" s="13">
        <v>18.700617660989426</v>
      </c>
      <c r="N20" s="13">
        <v>18.503230423597657</v>
      </c>
      <c r="O20" s="13">
        <v>18.294685167423832</v>
      </c>
      <c r="P20" s="13">
        <v>18.237439048326557</v>
      </c>
      <c r="Q20" s="13">
        <v>18.17840121661003</v>
      </c>
      <c r="R20" s="13">
        <v>18.117623529536036</v>
      </c>
      <c r="S20" s="13">
        <v>18.054685135047336</v>
      </c>
      <c r="T20" s="13">
        <v>17.984507779002936</v>
      </c>
      <c r="U20" s="13">
        <v>17.911776869649586</v>
      </c>
      <c r="V20" s="13">
        <v>17.836337689010904</v>
      </c>
      <c r="W20" s="13">
        <v>17.757983509957018</v>
      </c>
      <c r="X20" s="15">
        <v>17.676531221385527</v>
      </c>
      <c r="Y20" s="13">
        <v>17.59178740555932</v>
      </c>
      <c r="Z20" s="16"/>
    </row>
    <row r="21" spans="1:26" x14ac:dyDescent="0.25">
      <c r="A21" s="11" t="s">
        <v>675</v>
      </c>
      <c r="B21" s="11" t="s">
        <v>328</v>
      </c>
      <c r="C21" s="14">
        <v>19.124272674197112</v>
      </c>
      <c r="D21" s="12">
        <v>19.718660006669641</v>
      </c>
      <c r="E21" s="12">
        <v>19.675515471702976</v>
      </c>
      <c r="F21" s="12">
        <v>19.492766488242033</v>
      </c>
      <c r="G21" s="13">
        <v>19.344466128037141</v>
      </c>
      <c r="H21" s="13">
        <v>19.201272382370565</v>
      </c>
      <c r="I21" s="13">
        <v>19.051663755044117</v>
      </c>
      <c r="J21" s="13">
        <v>18.890892486874485</v>
      </c>
      <c r="K21" s="13">
        <v>18.730278650845804</v>
      </c>
      <c r="L21" s="13">
        <v>18.569813953143612</v>
      </c>
      <c r="M21" s="13">
        <v>18.40942531272708</v>
      </c>
      <c r="N21" s="13">
        <v>18.249120615091602</v>
      </c>
      <c r="O21" s="13">
        <v>18.078205648737889</v>
      </c>
      <c r="P21" s="13">
        <v>18.057724869329505</v>
      </c>
      <c r="Q21" s="13">
        <v>18.036865192534037</v>
      </c>
      <c r="R21" s="13">
        <v>18.015800608628247</v>
      </c>
      <c r="S21" s="13">
        <v>17.993944733240596</v>
      </c>
      <c r="T21" s="13">
        <v>17.966246323246004</v>
      </c>
      <c r="U21" s="13">
        <v>17.93738220853238</v>
      </c>
      <c r="V21" s="13">
        <v>17.90728176794995</v>
      </c>
      <c r="W21" s="13">
        <v>17.875807625363223</v>
      </c>
      <c r="X21" s="15">
        <v>17.842867118264806</v>
      </c>
      <c r="Y21" s="13">
        <v>17.808360796764909</v>
      </c>
      <c r="Z21" s="16"/>
    </row>
    <row r="22" spans="1:26" x14ac:dyDescent="0.25">
      <c r="A22" s="11" t="s">
        <v>675</v>
      </c>
      <c r="B22" s="11" t="s">
        <v>329</v>
      </c>
      <c r="C22" s="14">
        <v>21.339819941151593</v>
      </c>
      <c r="D22" s="12">
        <v>21.937579873651341</v>
      </c>
      <c r="E22" s="12">
        <v>21.893896725383669</v>
      </c>
      <c r="F22" s="12">
        <v>21.715690033128489</v>
      </c>
      <c r="G22" s="13">
        <v>21.55294350015858</v>
      </c>
      <c r="H22" s="13">
        <v>21.393872738168366</v>
      </c>
      <c r="I22" s="13">
        <v>21.208599544853556</v>
      </c>
      <c r="J22" s="13">
        <v>21.007999001305826</v>
      </c>
      <c r="K22" s="13">
        <v>20.807826449445184</v>
      </c>
      <c r="L22" s="13">
        <v>20.608126168132483</v>
      </c>
      <c r="M22" s="13">
        <v>20.408696569370292</v>
      </c>
      <c r="N22" s="13">
        <v>20.209648159534073</v>
      </c>
      <c r="O22" s="13">
        <v>20.000850716313465</v>
      </c>
      <c r="P22" s="13">
        <v>19.961438940858116</v>
      </c>
      <c r="Q22" s="13">
        <v>19.925058794951369</v>
      </c>
      <c r="R22" s="13">
        <v>19.892303584769387</v>
      </c>
      <c r="S22" s="13">
        <v>19.861090733134962</v>
      </c>
      <c r="T22" s="13">
        <v>19.825472337154125</v>
      </c>
      <c r="U22" s="13">
        <v>19.79015745617394</v>
      </c>
      <c r="V22" s="13">
        <v>19.755002886469004</v>
      </c>
      <c r="W22" s="13">
        <v>19.719655515656729</v>
      </c>
      <c r="X22" s="15">
        <v>19.683928611885026</v>
      </c>
      <c r="Y22" s="13">
        <v>19.647625769637685</v>
      </c>
      <c r="Z22" s="16"/>
    </row>
    <row r="23" spans="1:26" x14ac:dyDescent="0.25">
      <c r="A23" s="11" t="s">
        <v>675</v>
      </c>
      <c r="B23" s="11" t="s">
        <v>330</v>
      </c>
      <c r="C23" s="14">
        <v>36.727369132821543</v>
      </c>
      <c r="D23" s="12">
        <v>38.229220659223927</v>
      </c>
      <c r="E23" s="12">
        <v>38.151641885242682</v>
      </c>
      <c r="F23" s="12">
        <v>37.602486239355756</v>
      </c>
      <c r="G23" s="13">
        <v>37.316515008944123</v>
      </c>
      <c r="H23" s="13">
        <v>37.036675303460953</v>
      </c>
      <c r="I23" s="13">
        <v>36.728884054277735</v>
      </c>
      <c r="J23" s="13">
        <v>36.395194741682239</v>
      </c>
      <c r="K23" s="13">
        <v>36.059608093910271</v>
      </c>
      <c r="L23" s="13">
        <v>35.72212480005247</v>
      </c>
      <c r="M23" s="13">
        <v>35.382496693272266</v>
      </c>
      <c r="N23" s="13">
        <v>35.040784528759588</v>
      </c>
      <c r="O23" s="13">
        <v>34.67765168944959</v>
      </c>
      <c r="P23" s="13">
        <v>34.602515047736382</v>
      </c>
      <c r="Q23" s="13">
        <v>34.526199807889235</v>
      </c>
      <c r="R23" s="13">
        <v>34.449270791936783</v>
      </c>
      <c r="S23" s="13">
        <v>34.369519491280499</v>
      </c>
      <c r="T23" s="13">
        <v>34.276973105397381</v>
      </c>
      <c r="U23" s="13">
        <v>34.180177110141635</v>
      </c>
      <c r="V23" s="13">
        <v>34.078878088913505</v>
      </c>
      <c r="W23" s="13">
        <v>33.972592345509632</v>
      </c>
      <c r="X23" s="15">
        <v>33.861004498135628</v>
      </c>
      <c r="Y23" s="13">
        <v>33.743782008166569</v>
      </c>
      <c r="Z23" s="16"/>
    </row>
    <row r="24" spans="1:26" x14ac:dyDescent="0.25">
      <c r="A24" s="11" t="s">
        <v>675</v>
      </c>
      <c r="B24" s="11" t="s">
        <v>331</v>
      </c>
      <c r="C24" s="14">
        <v>46.875458869735937</v>
      </c>
      <c r="D24" s="12">
        <v>48.261756831573685</v>
      </c>
      <c r="E24" s="12">
        <v>49.039134412709068</v>
      </c>
      <c r="F24" s="12">
        <v>48.12334948588687</v>
      </c>
      <c r="G24" s="13">
        <v>47.684910303323214</v>
      </c>
      <c r="H24" s="13">
        <v>47.258875205198017</v>
      </c>
      <c r="I24" s="13">
        <v>46.814944797365065</v>
      </c>
      <c r="J24" s="13">
        <v>46.342781296274516</v>
      </c>
      <c r="K24" s="13">
        <v>45.87048401378398</v>
      </c>
      <c r="L24" s="13">
        <v>45.397975018393353</v>
      </c>
      <c r="M24" s="13">
        <v>44.924993732656482</v>
      </c>
      <c r="N24" s="13">
        <v>44.451506928318878</v>
      </c>
      <c r="O24" s="13">
        <v>43.951738429623447</v>
      </c>
      <c r="P24" s="13">
        <v>43.816799685521751</v>
      </c>
      <c r="Q24" s="13">
        <v>43.679448678080085</v>
      </c>
      <c r="R24" s="13">
        <v>43.540194939283865</v>
      </c>
      <c r="S24" s="13">
        <v>43.397329913327468</v>
      </c>
      <c r="T24" s="13">
        <v>43.238585705168241</v>
      </c>
      <c r="U24" s="13">
        <v>43.07512196724155</v>
      </c>
      <c r="V24" s="13">
        <v>42.906701786695372</v>
      </c>
      <c r="W24" s="13">
        <v>42.732888074820941</v>
      </c>
      <c r="X24" s="15">
        <v>42.55337396685389</v>
      </c>
      <c r="Y24" s="13">
        <v>42.367831099324967</v>
      </c>
      <c r="Z24" s="16"/>
    </row>
    <row r="25" spans="1:26" x14ac:dyDescent="0.25">
      <c r="A25" s="11" t="s">
        <v>675</v>
      </c>
      <c r="B25" s="11" t="s">
        <v>332</v>
      </c>
      <c r="C25" s="14">
        <v>33.646378287610666</v>
      </c>
      <c r="D25" s="12">
        <v>34.751622925766711</v>
      </c>
      <c r="E25" s="12">
        <v>33.771231224380841</v>
      </c>
      <c r="F25" s="12">
        <v>33.872877417208144</v>
      </c>
      <c r="G25" s="13">
        <v>33.662846353983731</v>
      </c>
      <c r="H25" s="13">
        <v>33.459895241205416</v>
      </c>
      <c r="I25" s="13">
        <v>33.237457091402618</v>
      </c>
      <c r="J25" s="13">
        <v>32.993721120914408</v>
      </c>
      <c r="K25" s="13">
        <v>32.749679659786239</v>
      </c>
      <c r="L25" s="13">
        <v>32.505371247294114</v>
      </c>
      <c r="M25" s="13">
        <v>32.260656284930697</v>
      </c>
      <c r="N25" s="13">
        <v>32.015618220084541</v>
      </c>
      <c r="O25" s="13">
        <v>31.752099492803435</v>
      </c>
      <c r="P25" s="13">
        <v>31.753593576404114</v>
      </c>
      <c r="Q25" s="13">
        <v>31.755724543685183</v>
      </c>
      <c r="R25" s="13">
        <v>31.758903088417064</v>
      </c>
      <c r="S25" s="13">
        <v>31.761593947621439</v>
      </c>
      <c r="T25" s="13">
        <v>31.754738775125457</v>
      </c>
      <c r="U25" s="13">
        <v>31.746433294358187</v>
      </c>
      <c r="V25" s="13">
        <v>31.736534797987026</v>
      </c>
      <c r="W25" s="13">
        <v>31.724742850655385</v>
      </c>
      <c r="X25" s="15">
        <v>31.710875236928988</v>
      </c>
      <c r="Y25" s="13">
        <v>31.694738953652511</v>
      </c>
      <c r="Z25" s="16"/>
    </row>
    <row r="26" spans="1:26" x14ac:dyDescent="0.25">
      <c r="A26" s="11" t="s">
        <v>675</v>
      </c>
      <c r="B26" s="11" t="s">
        <v>333</v>
      </c>
      <c r="C26" s="14">
        <v>19.540183019368122</v>
      </c>
      <c r="D26" s="12">
        <v>20.016264278910114</v>
      </c>
      <c r="E26" s="12">
        <v>19.830830922994746</v>
      </c>
      <c r="F26" s="12">
        <v>19.491413329901587</v>
      </c>
      <c r="G26" s="13">
        <v>19.207501747017179</v>
      </c>
      <c r="H26" s="13">
        <v>18.931938678905919</v>
      </c>
      <c r="I26" s="13">
        <v>18.648252335933957</v>
      </c>
      <c r="J26" s="13">
        <v>18.355704026504871</v>
      </c>
      <c r="K26" s="13">
        <v>18.066188654153102</v>
      </c>
      <c r="L26" s="13">
        <v>17.77961436710919</v>
      </c>
      <c r="M26" s="13">
        <v>17.495771876849403</v>
      </c>
      <c r="N26" s="13">
        <v>17.214606171893436</v>
      </c>
      <c r="O26" s="13">
        <v>16.926670323362476</v>
      </c>
      <c r="P26" s="13">
        <v>16.782287395981662</v>
      </c>
      <c r="Q26" s="13">
        <v>16.63953365412819</v>
      </c>
      <c r="R26" s="13">
        <v>16.498835089852697</v>
      </c>
      <c r="S26" s="13">
        <v>16.359111037025542</v>
      </c>
      <c r="T26" s="13">
        <v>16.215668350748221</v>
      </c>
      <c r="U26" s="13">
        <v>16.072596715425686</v>
      </c>
      <c r="V26" s="13">
        <v>15.92980411661881</v>
      </c>
      <c r="W26" s="13">
        <v>15.787064439498142</v>
      </c>
      <c r="X26" s="15">
        <v>15.644241950937275</v>
      </c>
      <c r="Y26" s="13">
        <v>15.501188826223627</v>
      </c>
      <c r="Z26" s="16"/>
    </row>
    <row r="27" spans="1:26" x14ac:dyDescent="0.25">
      <c r="A27" s="11" t="s">
        <v>675</v>
      </c>
      <c r="B27" s="11" t="s">
        <v>334</v>
      </c>
      <c r="C27" s="14">
        <v>9.1487239590184988</v>
      </c>
      <c r="D27" s="12">
        <v>9.6268103322233269</v>
      </c>
      <c r="E27" s="12">
        <v>9.5983161137176172</v>
      </c>
      <c r="F27" s="12">
        <v>9.418485384910948</v>
      </c>
      <c r="G27" s="13">
        <v>9.3439726697150167</v>
      </c>
      <c r="H27" s="13">
        <v>9.275498010475717</v>
      </c>
      <c r="I27" s="13">
        <v>9.2286155799919118</v>
      </c>
      <c r="J27" s="13">
        <v>9.1809704458300629</v>
      </c>
      <c r="K27" s="13">
        <v>9.1341197818049871</v>
      </c>
      <c r="L27" s="13">
        <v>9.0879807910488175</v>
      </c>
      <c r="M27" s="13">
        <v>9.042656127772938</v>
      </c>
      <c r="N27" s="13">
        <v>8.9980129839288914</v>
      </c>
      <c r="O27" s="13">
        <v>8.9466304016644642</v>
      </c>
      <c r="P27" s="13">
        <v>8.9670599119657606</v>
      </c>
      <c r="Q27" s="13">
        <v>8.9841204869430413</v>
      </c>
      <c r="R27" s="13">
        <v>8.9973981430629877</v>
      </c>
      <c r="S27" s="13">
        <v>9.0083935806684874</v>
      </c>
      <c r="T27" s="13">
        <v>9.0150434541344904</v>
      </c>
      <c r="U27" s="13">
        <v>9.0202568734568551</v>
      </c>
      <c r="V27" s="13">
        <v>9.0240848907160238</v>
      </c>
      <c r="W27" s="13">
        <v>9.0267168407685094</v>
      </c>
      <c r="X27" s="15">
        <v>9.0282181679607199</v>
      </c>
      <c r="Y27" s="13">
        <v>9.0286541917999106</v>
      </c>
      <c r="Z27" s="16"/>
    </row>
    <row r="28" spans="1:26" x14ac:dyDescent="0.25">
      <c r="A28" s="11" t="s">
        <v>675</v>
      </c>
      <c r="B28" s="11" t="s">
        <v>335</v>
      </c>
      <c r="C28" s="14">
        <v>0</v>
      </c>
      <c r="D28" s="12">
        <v>0</v>
      </c>
      <c r="E28" s="12">
        <v>0</v>
      </c>
      <c r="F28" s="12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5">
        <v>0</v>
      </c>
      <c r="Y28" s="13">
        <v>0</v>
      </c>
      <c r="Z28" s="16"/>
    </row>
    <row r="29" spans="1:26" x14ac:dyDescent="0.25">
      <c r="A29" s="11" t="s">
        <v>675</v>
      </c>
      <c r="B29" s="11" t="s">
        <v>336</v>
      </c>
      <c r="C29" s="14">
        <v>0</v>
      </c>
      <c r="D29" s="12">
        <v>0</v>
      </c>
      <c r="E29" s="12">
        <v>0</v>
      </c>
      <c r="F29" s="12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5">
        <v>0</v>
      </c>
      <c r="Y29" s="13">
        <v>0</v>
      </c>
      <c r="Z29" s="16"/>
    </row>
    <row r="30" spans="1:26" x14ac:dyDescent="0.25">
      <c r="A30" s="11" t="s">
        <v>675</v>
      </c>
      <c r="B30" s="11" t="s">
        <v>337</v>
      </c>
      <c r="C30" s="14">
        <v>0</v>
      </c>
      <c r="D30" s="12">
        <v>0</v>
      </c>
      <c r="E30" s="12">
        <v>0</v>
      </c>
      <c r="F30" s="12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5">
        <v>0</v>
      </c>
      <c r="Y30" s="13">
        <v>0</v>
      </c>
      <c r="Z30" s="16"/>
    </row>
    <row r="31" spans="1:26" x14ac:dyDescent="0.25">
      <c r="A31" s="11" t="s">
        <v>675</v>
      </c>
      <c r="B31" s="11" t="s">
        <v>338</v>
      </c>
      <c r="C31" s="14">
        <v>0</v>
      </c>
      <c r="D31" s="12">
        <v>0</v>
      </c>
      <c r="E31" s="12">
        <v>0</v>
      </c>
      <c r="F31" s="12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5">
        <v>0</v>
      </c>
      <c r="Y31" s="13">
        <v>0</v>
      </c>
      <c r="Z31" s="16"/>
    </row>
    <row r="32" spans="1:26" x14ac:dyDescent="0.25">
      <c r="A32" s="11" t="s">
        <v>675</v>
      </c>
      <c r="B32" s="11" t="s">
        <v>339</v>
      </c>
      <c r="C32" s="14">
        <v>0</v>
      </c>
      <c r="D32" s="12">
        <v>0</v>
      </c>
      <c r="E32" s="12">
        <v>0</v>
      </c>
      <c r="F32" s="12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5">
        <v>0</v>
      </c>
      <c r="Y32" s="13">
        <v>0</v>
      </c>
      <c r="Z32" s="16"/>
    </row>
    <row r="33" spans="1:26" x14ac:dyDescent="0.25">
      <c r="A33" s="11" t="s">
        <v>676</v>
      </c>
      <c r="B33" s="9" t="s">
        <v>340</v>
      </c>
      <c r="C33" s="14">
        <v>309.13232122057701</v>
      </c>
      <c r="D33" s="12">
        <v>307.21534598320881</v>
      </c>
      <c r="E33" s="12">
        <v>314.66284320975655</v>
      </c>
      <c r="F33" s="12">
        <v>314.48856353749005</v>
      </c>
      <c r="G33" s="13">
        <v>301.21840018474546</v>
      </c>
      <c r="H33" s="13">
        <v>301.01321766443607</v>
      </c>
      <c r="I33" s="13">
        <v>300.78050259071915</v>
      </c>
      <c r="J33" s="13">
        <v>300.58734998118638</v>
      </c>
      <c r="K33" s="13">
        <v>300.36715276398928</v>
      </c>
      <c r="L33" s="13">
        <v>300.12185689510511</v>
      </c>
      <c r="M33" s="13">
        <v>299.85350082893376</v>
      </c>
      <c r="N33" s="13">
        <v>299.56387202199261</v>
      </c>
      <c r="O33" s="13">
        <v>299.06505350757561</v>
      </c>
      <c r="P33" s="13">
        <v>301.02951379279574</v>
      </c>
      <c r="Q33" s="13">
        <v>302.97604990337049</v>
      </c>
      <c r="R33" s="13">
        <v>304.90355318791421</v>
      </c>
      <c r="S33" s="13">
        <v>306.81427636259315</v>
      </c>
      <c r="T33" s="13">
        <v>308.62538071068303</v>
      </c>
      <c r="U33" s="13">
        <v>310.4211166609324</v>
      </c>
      <c r="V33" s="13">
        <v>312.20208565239119</v>
      </c>
      <c r="W33" s="13">
        <v>313.96924960570334</v>
      </c>
      <c r="X33" s="15">
        <v>315.72337678881235</v>
      </c>
      <c r="Y33" s="13">
        <v>317.4652837811073</v>
      </c>
      <c r="Z33" s="16"/>
    </row>
    <row r="34" spans="1:26" x14ac:dyDescent="0.25">
      <c r="A34" s="11" t="s">
        <v>676</v>
      </c>
      <c r="B34" s="11" t="s">
        <v>341</v>
      </c>
      <c r="C34" s="14">
        <v>17.947822231043144</v>
      </c>
      <c r="D34" s="12">
        <v>15.854062096694632</v>
      </c>
      <c r="E34" s="12">
        <v>15.650066017680036</v>
      </c>
      <c r="F34" s="12">
        <v>15.499764087464182</v>
      </c>
      <c r="G34" s="13">
        <v>15.457843535960453</v>
      </c>
      <c r="H34" s="13">
        <v>15.378306184752896</v>
      </c>
      <c r="I34" s="13">
        <v>15.303221754367208</v>
      </c>
      <c r="J34" s="13">
        <v>15.224713663542756</v>
      </c>
      <c r="K34" s="13">
        <v>15.146309048662593</v>
      </c>
      <c r="L34" s="13">
        <v>15.068059110898327</v>
      </c>
      <c r="M34" s="13">
        <v>14.990052467914586</v>
      </c>
      <c r="N34" s="13">
        <v>14.912323642468104</v>
      </c>
      <c r="O34" s="13">
        <v>14.825244337927533</v>
      </c>
      <c r="P34" s="13">
        <v>14.860694167932454</v>
      </c>
      <c r="Q34" s="13">
        <v>14.895110249444821</v>
      </c>
      <c r="R34" s="13">
        <v>14.928443117451302</v>
      </c>
      <c r="S34" s="13">
        <v>14.961066723997741</v>
      </c>
      <c r="T34" s="13">
        <v>14.989042892197856</v>
      </c>
      <c r="U34" s="13">
        <v>15.016579000607656</v>
      </c>
      <c r="V34" s="13">
        <v>15.043728368756755</v>
      </c>
      <c r="W34" s="13">
        <v>15.070574104748859</v>
      </c>
      <c r="X34" s="15">
        <v>15.097171686172425</v>
      </c>
      <c r="Y34" s="13">
        <v>15.123576218734813</v>
      </c>
      <c r="Z34" s="16"/>
    </row>
    <row r="35" spans="1:26" x14ac:dyDescent="0.25">
      <c r="A35" s="11" t="s">
        <v>676</v>
      </c>
      <c r="B35" s="11" t="s">
        <v>342</v>
      </c>
      <c r="C35" s="14">
        <v>47.18362155782399</v>
      </c>
      <c r="D35" s="12">
        <v>48.27088434050215</v>
      </c>
      <c r="E35" s="12">
        <v>41.626088771167211</v>
      </c>
      <c r="F35" s="12">
        <v>41.890919681128295</v>
      </c>
      <c r="G35" s="13">
        <v>42.222738854456765</v>
      </c>
      <c r="H35" s="13">
        <v>42.471601070014309</v>
      </c>
      <c r="I35" s="13">
        <v>42.799802241483356</v>
      </c>
      <c r="J35" s="13">
        <v>43.169690438245119</v>
      </c>
      <c r="K35" s="13">
        <v>43.557586543171155</v>
      </c>
      <c r="L35" s="13">
        <v>43.963769753493523</v>
      </c>
      <c r="M35" s="13">
        <v>44.389167915669312</v>
      </c>
      <c r="N35" s="13">
        <v>44.833914878201881</v>
      </c>
      <c r="O35" s="13">
        <v>45.358885250469001</v>
      </c>
      <c r="P35" s="13">
        <v>46.277885910950431</v>
      </c>
      <c r="Q35" s="13">
        <v>47.217495114675437</v>
      </c>
      <c r="R35" s="13">
        <v>48.176259357639019</v>
      </c>
      <c r="S35" s="13">
        <v>49.160423786785955</v>
      </c>
      <c r="T35" s="13">
        <v>50.207305134016153</v>
      </c>
      <c r="U35" s="13">
        <v>51.284278036923624</v>
      </c>
      <c r="V35" s="13">
        <v>52.392390340182992</v>
      </c>
      <c r="W35" s="13">
        <v>53.533385048357488</v>
      </c>
      <c r="X35" s="15">
        <v>54.708548723724775</v>
      </c>
      <c r="Y35" s="13">
        <v>55.919243500328406</v>
      </c>
      <c r="Z35" s="16"/>
    </row>
    <row r="36" spans="1:26" x14ac:dyDescent="0.25">
      <c r="A36" s="11" t="s">
        <v>676</v>
      </c>
      <c r="B36" s="11" t="s">
        <v>343</v>
      </c>
      <c r="C36" s="14">
        <v>24.254929820436264</v>
      </c>
      <c r="D36" s="12">
        <v>24.73148287359502</v>
      </c>
      <c r="E36" s="12">
        <v>23.282183288770096</v>
      </c>
      <c r="F36" s="12">
        <v>22.909119769702166</v>
      </c>
      <c r="G36" s="13">
        <v>22.673816029920832</v>
      </c>
      <c r="H36" s="13">
        <v>22.388265426608907</v>
      </c>
      <c r="I36" s="13">
        <v>22.117728008039194</v>
      </c>
      <c r="J36" s="13">
        <v>21.863955404392438</v>
      </c>
      <c r="K36" s="13">
        <v>21.613998236135355</v>
      </c>
      <c r="L36" s="13">
        <v>21.367829993420141</v>
      </c>
      <c r="M36" s="13">
        <v>21.125506402296381</v>
      </c>
      <c r="N36" s="13">
        <v>20.886971026168212</v>
      </c>
      <c r="O36" s="13">
        <v>20.638530667825336</v>
      </c>
      <c r="P36" s="13">
        <v>20.562778027639077</v>
      </c>
      <c r="Q36" s="13">
        <v>20.486685124803621</v>
      </c>
      <c r="R36" s="13">
        <v>20.410275727290291</v>
      </c>
      <c r="S36" s="13">
        <v>20.334294069826061</v>
      </c>
      <c r="T36" s="13">
        <v>20.253511010347836</v>
      </c>
      <c r="U36" s="13">
        <v>20.173746562058373</v>
      </c>
      <c r="V36" s="13">
        <v>20.095103419864088</v>
      </c>
      <c r="W36" s="13">
        <v>20.0177211945044</v>
      </c>
      <c r="X36" s="15">
        <v>19.941689153538789</v>
      </c>
      <c r="Y36" s="13">
        <v>19.86709005043317</v>
      </c>
      <c r="Z36" s="16"/>
    </row>
    <row r="37" spans="1:26" x14ac:dyDescent="0.25">
      <c r="A37" s="11" t="s">
        <v>676</v>
      </c>
      <c r="B37" s="11" t="s">
        <v>344</v>
      </c>
      <c r="C37" s="14">
        <v>17.52246785378194</v>
      </c>
      <c r="D37" s="12">
        <v>17.52598672699536</v>
      </c>
      <c r="E37" s="12">
        <v>18.28138996726128</v>
      </c>
      <c r="F37" s="12">
        <v>18.156924710182558</v>
      </c>
      <c r="G37" s="13">
        <v>9.515225661306129</v>
      </c>
      <c r="H37" s="13">
        <v>9.4556324256627402</v>
      </c>
      <c r="I37" s="13">
        <v>9.3741939688304008</v>
      </c>
      <c r="J37" s="13">
        <v>9.2946135502177345</v>
      </c>
      <c r="K37" s="13">
        <v>9.2158401434738373</v>
      </c>
      <c r="L37" s="13">
        <v>9.1379560795963144</v>
      </c>
      <c r="M37" s="13">
        <v>9.0608351518660601</v>
      </c>
      <c r="N37" s="13">
        <v>8.9846132567439643</v>
      </c>
      <c r="O37" s="13">
        <v>8.9057556289730151</v>
      </c>
      <c r="P37" s="13">
        <v>8.9047657352392289</v>
      </c>
      <c r="Q37" s="13">
        <v>8.9080930546556125</v>
      </c>
      <c r="R37" s="13">
        <v>8.9162604386513014</v>
      </c>
      <c r="S37" s="13">
        <v>8.927582649755049</v>
      </c>
      <c r="T37" s="13">
        <v>8.939214377114542</v>
      </c>
      <c r="U37" s="13">
        <v>8.9530580327994898</v>
      </c>
      <c r="V37" s="13">
        <v>8.9690562417075537</v>
      </c>
      <c r="W37" s="13">
        <v>8.9869843921012382</v>
      </c>
      <c r="X37" s="15">
        <v>9.0067579162167757</v>
      </c>
      <c r="Y37" s="13">
        <v>9.0282882616738842</v>
      </c>
      <c r="Z37" s="16"/>
    </row>
    <row r="38" spans="1:26" x14ac:dyDescent="0.25">
      <c r="A38" s="11" t="s">
        <v>676</v>
      </c>
      <c r="B38" s="11" t="s">
        <v>345</v>
      </c>
      <c r="C38" s="14">
        <v>46.114137863507231</v>
      </c>
      <c r="D38" s="12">
        <v>41.177690507507947</v>
      </c>
      <c r="E38" s="12">
        <v>41.578945386713322</v>
      </c>
      <c r="F38" s="12">
        <v>42.117254555710566</v>
      </c>
      <c r="G38" s="13">
        <v>42.889044760038317</v>
      </c>
      <c r="H38" s="13">
        <v>43.532532365406041</v>
      </c>
      <c r="I38" s="13">
        <v>44.153839277549402</v>
      </c>
      <c r="J38" s="13">
        <v>44.774785030058183</v>
      </c>
      <c r="K38" s="13">
        <v>45.377037953536913</v>
      </c>
      <c r="L38" s="13">
        <v>45.961246901801232</v>
      </c>
      <c r="M38" s="13">
        <v>46.528111028739971</v>
      </c>
      <c r="N38" s="13">
        <v>47.078241166050425</v>
      </c>
      <c r="O38" s="13">
        <v>47.581342929341936</v>
      </c>
      <c r="P38" s="13">
        <v>48.466070148125446</v>
      </c>
      <c r="Q38" s="13">
        <v>49.341656625616729</v>
      </c>
      <c r="R38" s="13">
        <v>50.207106363068796</v>
      </c>
      <c r="S38" s="13">
        <v>51.063158427804069</v>
      </c>
      <c r="T38" s="13">
        <v>51.895837452815115</v>
      </c>
      <c r="U38" s="13">
        <v>52.719153831568732</v>
      </c>
      <c r="V38" s="13">
        <v>53.533126238424494</v>
      </c>
      <c r="W38" s="13">
        <v>54.337985355382322</v>
      </c>
      <c r="X38" s="15">
        <v>55.133869737597877</v>
      </c>
      <c r="Y38" s="13">
        <v>55.920955047749729</v>
      </c>
      <c r="Z38" s="16"/>
    </row>
    <row r="39" spans="1:26" x14ac:dyDescent="0.25">
      <c r="A39" s="11" t="s">
        <v>676</v>
      </c>
      <c r="B39" s="11" t="s">
        <v>346</v>
      </c>
      <c r="C39" s="14">
        <v>19.867236690010646</v>
      </c>
      <c r="D39" s="12">
        <v>20.112176053784943</v>
      </c>
      <c r="E39" s="12">
        <v>19.737247834735321</v>
      </c>
      <c r="F39" s="12">
        <v>19.496780523976209</v>
      </c>
      <c r="G39" s="13">
        <v>19.330379418336406</v>
      </c>
      <c r="H39" s="13">
        <v>19.117030592307497</v>
      </c>
      <c r="I39" s="13">
        <v>18.887786976035919</v>
      </c>
      <c r="J39" s="13">
        <v>18.658710945476535</v>
      </c>
      <c r="K39" s="13">
        <v>18.432074601291735</v>
      </c>
      <c r="L39" s="13">
        <v>18.20795051206175</v>
      </c>
      <c r="M39" s="13">
        <v>17.98622975287153</v>
      </c>
      <c r="N39" s="13">
        <v>17.767026393231834</v>
      </c>
      <c r="O39" s="13">
        <v>17.541166230748804</v>
      </c>
      <c r="P39" s="13">
        <v>17.465336435947755</v>
      </c>
      <c r="Q39" s="13">
        <v>17.393311910783812</v>
      </c>
      <c r="R39" s="13">
        <v>17.325700010457993</v>
      </c>
      <c r="S39" s="13">
        <v>17.261072518688955</v>
      </c>
      <c r="T39" s="13">
        <v>17.19445645098061</v>
      </c>
      <c r="U39" s="13">
        <v>17.130140122498471</v>
      </c>
      <c r="V39" s="13">
        <v>17.068121020911462</v>
      </c>
      <c r="W39" s="13">
        <v>17.008230159537611</v>
      </c>
      <c r="X39" s="15">
        <v>16.950424905268623</v>
      </c>
      <c r="Y39" s="13">
        <v>16.894653629234195</v>
      </c>
      <c r="Z39" s="16"/>
    </row>
    <row r="40" spans="1:26" x14ac:dyDescent="0.25">
      <c r="A40" s="11" t="s">
        <v>676</v>
      </c>
      <c r="B40" s="3" t="s">
        <v>847</v>
      </c>
      <c r="C40" s="14">
        <v>18.234255046761788</v>
      </c>
      <c r="D40" s="12">
        <v>18.701657132792899</v>
      </c>
      <c r="E40" s="12">
        <v>18.960715345195986</v>
      </c>
      <c r="F40" s="12">
        <v>18.701923986286758</v>
      </c>
      <c r="G40" s="13">
        <v>10.692836522771792</v>
      </c>
      <c r="H40" s="13">
        <v>10.643874063129257</v>
      </c>
      <c r="I40" s="13">
        <v>10.58581918648669</v>
      </c>
      <c r="J40" s="13">
        <v>10.535040815898299</v>
      </c>
      <c r="K40" s="13">
        <v>10.483960333293989</v>
      </c>
      <c r="L40" s="13">
        <v>10.432654708564586</v>
      </c>
      <c r="M40" s="13">
        <v>10.381120012813158</v>
      </c>
      <c r="N40" s="13">
        <v>10.329450374815698</v>
      </c>
      <c r="O40" s="13">
        <v>10.272018287549612</v>
      </c>
      <c r="P40" s="13">
        <v>10.300892012158062</v>
      </c>
      <c r="Q40" s="13">
        <v>10.33087821288497</v>
      </c>
      <c r="R40" s="13">
        <v>10.362180136936974</v>
      </c>
      <c r="S40" s="13">
        <v>10.394180502241786</v>
      </c>
      <c r="T40" s="13">
        <v>10.423910282852338</v>
      </c>
      <c r="U40" s="13">
        <v>10.454011835606462</v>
      </c>
      <c r="V40" s="13">
        <v>10.484481263780625</v>
      </c>
      <c r="W40" s="13">
        <v>10.515253158134163</v>
      </c>
      <c r="X40" s="15">
        <v>10.546314306185467</v>
      </c>
      <c r="Y40" s="13">
        <v>10.577650234211212</v>
      </c>
      <c r="Z40" s="16"/>
    </row>
    <row r="41" spans="1:26" x14ac:dyDescent="0.25">
      <c r="A41" s="11" t="s">
        <v>676</v>
      </c>
      <c r="B41" s="11" t="s">
        <v>347</v>
      </c>
      <c r="C41" s="14">
        <v>0</v>
      </c>
      <c r="D41" s="12">
        <v>0</v>
      </c>
      <c r="E41" s="12">
        <v>0</v>
      </c>
      <c r="F41" s="12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5">
        <v>0</v>
      </c>
      <c r="Y41" s="13">
        <v>0</v>
      </c>
      <c r="Z41" s="16"/>
    </row>
    <row r="42" spans="1:26" x14ac:dyDescent="0.25">
      <c r="A42" s="11" t="s">
        <v>676</v>
      </c>
      <c r="B42" s="11" t="s">
        <v>348</v>
      </c>
      <c r="C42" s="14">
        <v>35.873853941070635</v>
      </c>
      <c r="D42" s="12">
        <v>35.95518245542187</v>
      </c>
      <c r="E42" s="12">
        <v>35.655229399099362</v>
      </c>
      <c r="F42" s="12">
        <v>36.207410214412221</v>
      </c>
      <c r="G42" s="13">
        <v>36.546112462440632</v>
      </c>
      <c r="H42" s="13">
        <v>36.785121676004984</v>
      </c>
      <c r="I42" s="13">
        <v>37.025781118014983</v>
      </c>
      <c r="J42" s="13">
        <v>37.254713896186921</v>
      </c>
      <c r="K42" s="13">
        <v>37.474711454934798</v>
      </c>
      <c r="L42" s="13">
        <v>37.686118432236775</v>
      </c>
      <c r="M42" s="13">
        <v>37.889414177238478</v>
      </c>
      <c r="N42" s="13">
        <v>38.084888420552062</v>
      </c>
      <c r="O42" s="13">
        <v>38.247291328912162</v>
      </c>
      <c r="P42" s="13">
        <v>38.719062432903279</v>
      </c>
      <c r="Q42" s="13">
        <v>39.184024783266793</v>
      </c>
      <c r="R42" s="13">
        <v>39.641472518565237</v>
      </c>
      <c r="S42" s="13">
        <v>40.092739004393529</v>
      </c>
      <c r="T42" s="13">
        <v>40.527164116332074</v>
      </c>
      <c r="U42" s="13">
        <v>40.956040466139044</v>
      </c>
      <c r="V42" s="13">
        <v>41.379457678168727</v>
      </c>
      <c r="W42" s="13">
        <v>41.797696136448259</v>
      </c>
      <c r="X42" s="15">
        <v>42.210914560039043</v>
      </c>
      <c r="Y42" s="13">
        <v>42.619290433524803</v>
      </c>
      <c r="Z42" s="16"/>
    </row>
    <row r="43" spans="1:26" x14ac:dyDescent="0.25">
      <c r="A43" s="11" t="s">
        <v>676</v>
      </c>
      <c r="B43" s="11" t="s">
        <v>349</v>
      </c>
      <c r="C43" s="14">
        <v>18.221312680037983</v>
      </c>
      <c r="D43" s="12">
        <v>19.198548659847759</v>
      </c>
      <c r="E43" s="12">
        <v>27.293545384225819</v>
      </c>
      <c r="F43" s="12">
        <v>27.45517158973216</v>
      </c>
      <c r="G43" s="13">
        <v>27.676789863398263</v>
      </c>
      <c r="H43" s="13">
        <v>27.821049883078892</v>
      </c>
      <c r="I43" s="13">
        <v>27.941838571893104</v>
      </c>
      <c r="J43" s="13">
        <v>28.046682628137944</v>
      </c>
      <c r="K43" s="13">
        <v>28.145645553752864</v>
      </c>
      <c r="L43" s="13">
        <v>28.239036522259791</v>
      </c>
      <c r="M43" s="13">
        <v>28.327029388810292</v>
      </c>
      <c r="N43" s="13">
        <v>28.40995607771189</v>
      </c>
      <c r="O43" s="13">
        <v>28.471328534739204</v>
      </c>
      <c r="P43" s="13">
        <v>28.767169206722695</v>
      </c>
      <c r="Q43" s="13">
        <v>29.062574953843807</v>
      </c>
      <c r="R43" s="13">
        <v>29.357627907068647</v>
      </c>
      <c r="S43" s="13">
        <v>29.651378200367347</v>
      </c>
      <c r="T43" s="13">
        <v>29.935459689019314</v>
      </c>
      <c r="U43" s="13">
        <v>30.217618927293589</v>
      </c>
      <c r="V43" s="13">
        <v>30.497843064661204</v>
      </c>
      <c r="W43" s="13">
        <v>30.776065701598185</v>
      </c>
      <c r="X43" s="15">
        <v>31.052291443993724</v>
      </c>
      <c r="Y43" s="13">
        <v>31.326533364935354</v>
      </c>
      <c r="Z43" s="16"/>
    </row>
    <row r="44" spans="1:26" x14ac:dyDescent="0.25">
      <c r="A44" s="11" t="s">
        <v>676</v>
      </c>
      <c r="B44" s="11" t="s">
        <v>350</v>
      </c>
      <c r="C44" s="14">
        <v>17.090437311228953</v>
      </c>
      <c r="D44" s="12">
        <v>17.738683151006132</v>
      </c>
      <c r="E44" s="12">
        <v>17.325510322455557</v>
      </c>
      <c r="F44" s="12">
        <v>17.246772060456003</v>
      </c>
      <c r="G44" s="13">
        <v>17.211005144056983</v>
      </c>
      <c r="H44" s="13">
        <v>17.132752277785606</v>
      </c>
      <c r="I44" s="13">
        <v>17.056977875305499</v>
      </c>
      <c r="J44" s="13">
        <v>16.982436343564682</v>
      </c>
      <c r="K44" s="13">
        <v>16.907670233575367</v>
      </c>
      <c r="L44" s="13">
        <v>16.832750801234621</v>
      </c>
      <c r="M44" s="13">
        <v>16.757772596948328</v>
      </c>
      <c r="N44" s="13">
        <v>16.682793153202503</v>
      </c>
      <c r="O44" s="13">
        <v>16.597213962236651</v>
      </c>
      <c r="P44" s="13">
        <v>16.648870025986351</v>
      </c>
      <c r="Q44" s="13">
        <v>16.699583688870739</v>
      </c>
      <c r="R44" s="13">
        <v>16.749326430444562</v>
      </c>
      <c r="S44" s="13">
        <v>16.798365999663826</v>
      </c>
      <c r="T44" s="13">
        <v>16.842234474094251</v>
      </c>
      <c r="U44" s="13">
        <v>16.885604646383488</v>
      </c>
      <c r="V44" s="13">
        <v>16.928527276665609</v>
      </c>
      <c r="W44" s="13">
        <v>16.971074658984634</v>
      </c>
      <c r="X44" s="15">
        <v>17.01329984064034</v>
      </c>
      <c r="Y44" s="13">
        <v>17.055255846801558</v>
      </c>
      <c r="Z44" s="16"/>
    </row>
    <row r="45" spans="1:26" x14ac:dyDescent="0.25">
      <c r="A45" s="11" t="s">
        <v>676</v>
      </c>
      <c r="B45" s="11" t="s">
        <v>351</v>
      </c>
      <c r="C45" s="14">
        <v>33.92745634759558</v>
      </c>
      <c r="D45" s="12">
        <v>26.605767158511952</v>
      </c>
      <c r="E45" s="12">
        <v>26.666622877427034</v>
      </c>
      <c r="F45" s="12">
        <v>27.004972069069087</v>
      </c>
      <c r="G45" s="13">
        <v>27.400070556651858</v>
      </c>
      <c r="H45" s="13">
        <v>27.718640254584571</v>
      </c>
      <c r="I45" s="13">
        <v>28.05469154323508</v>
      </c>
      <c r="J45" s="13">
        <v>28.408451683037033</v>
      </c>
      <c r="K45" s="13">
        <v>28.751959756107407</v>
      </c>
      <c r="L45" s="13">
        <v>29.085507431324185</v>
      </c>
      <c r="M45" s="13">
        <v>29.409682567558086</v>
      </c>
      <c r="N45" s="13">
        <v>29.724681843126962</v>
      </c>
      <c r="O45" s="13">
        <v>30.008817883799694</v>
      </c>
      <c r="P45" s="13">
        <v>30.530557843578567</v>
      </c>
      <c r="Q45" s="13">
        <v>31.042227442341371</v>
      </c>
      <c r="R45" s="13">
        <v>31.542643612085023</v>
      </c>
      <c r="S45" s="13">
        <v>32.034438706725801</v>
      </c>
      <c r="T45" s="13">
        <v>32.509433214155926</v>
      </c>
      <c r="U45" s="13">
        <v>32.977116090818335</v>
      </c>
      <c r="V45" s="13">
        <v>33.437604580266225</v>
      </c>
      <c r="W45" s="13">
        <v>33.891347370450497</v>
      </c>
      <c r="X45" s="15">
        <v>34.338560083340411</v>
      </c>
      <c r="Y45" s="13">
        <v>34.77948293081888</v>
      </c>
      <c r="Z45" s="16"/>
    </row>
    <row r="46" spans="1:26" x14ac:dyDescent="0.25">
      <c r="A46" s="11" t="s">
        <v>676</v>
      </c>
      <c r="B46" s="11" t="s">
        <v>352</v>
      </c>
      <c r="C46" s="14">
        <v>0</v>
      </c>
      <c r="D46" s="12">
        <v>0</v>
      </c>
      <c r="E46" s="12">
        <v>0</v>
      </c>
      <c r="F46" s="12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5">
        <v>0</v>
      </c>
      <c r="Y46" s="13">
        <v>0</v>
      </c>
      <c r="Z46" s="16"/>
    </row>
    <row r="47" spans="1:26" x14ac:dyDescent="0.25">
      <c r="A47" s="11" t="s">
        <v>676</v>
      </c>
      <c r="B47" s="11" t="s">
        <v>353</v>
      </c>
      <c r="C47" s="14">
        <v>57.048177114560637</v>
      </c>
      <c r="D47" s="12">
        <v>57.776126770666671</v>
      </c>
      <c r="E47" s="12">
        <v>54.934102555639939</v>
      </c>
      <c r="F47" s="12">
        <v>54.374459847275347</v>
      </c>
      <c r="G47" s="13">
        <v>53.95570819164837</v>
      </c>
      <c r="H47" s="13">
        <v>53.407398743542792</v>
      </c>
      <c r="I47" s="13">
        <v>52.841786599814135</v>
      </c>
      <c r="J47" s="13">
        <v>52.308046307822728</v>
      </c>
      <c r="K47" s="13">
        <v>51.779476956989171</v>
      </c>
      <c r="L47" s="13">
        <v>51.256243336196455</v>
      </c>
      <c r="M47" s="13">
        <v>50.738270709145979</v>
      </c>
      <c r="N47" s="13">
        <v>50.225767109470169</v>
      </c>
      <c r="O47" s="13">
        <v>49.690050906721332</v>
      </c>
      <c r="P47" s="13">
        <v>49.573906262578511</v>
      </c>
      <c r="Q47" s="13">
        <v>49.462822079041139</v>
      </c>
      <c r="R47" s="13">
        <v>49.357766609849904</v>
      </c>
      <c r="S47" s="13">
        <v>49.256963161361668</v>
      </c>
      <c r="T47" s="13">
        <v>49.146774171509087</v>
      </c>
      <c r="U47" s="13">
        <v>49.040146903012072</v>
      </c>
      <c r="V47" s="13">
        <v>48.937161479075876</v>
      </c>
      <c r="W47" s="13">
        <v>48.837661933339881</v>
      </c>
      <c r="X47" s="15">
        <v>48.741659676561476</v>
      </c>
      <c r="Y47" s="13">
        <v>48.649148780980227</v>
      </c>
      <c r="Z47" s="16"/>
    </row>
    <row r="48" spans="1:26" x14ac:dyDescent="0.25">
      <c r="A48" s="11" t="s">
        <v>676</v>
      </c>
      <c r="B48" s="11" t="s">
        <v>354</v>
      </c>
      <c r="C48" s="14">
        <v>9.9280608734642612</v>
      </c>
      <c r="D48" s="12">
        <v>10.228500569782254</v>
      </c>
      <c r="E48" s="12">
        <v>5.7309207373505178</v>
      </c>
      <c r="F48" s="12">
        <v>5.7279783112306477</v>
      </c>
      <c r="G48" s="13">
        <v>5.7383032604099213</v>
      </c>
      <c r="H48" s="13">
        <v>5.7331522472950551</v>
      </c>
      <c r="I48" s="13">
        <v>5.7209750911080341</v>
      </c>
      <c r="J48" s="13">
        <v>5.7052313089112792</v>
      </c>
      <c r="K48" s="13">
        <v>5.6890266197506358</v>
      </c>
      <c r="L48" s="13">
        <v>5.6724145470982767</v>
      </c>
      <c r="M48" s="13">
        <v>5.6553903717281111</v>
      </c>
      <c r="N48" s="13">
        <v>5.638020727362246</v>
      </c>
      <c r="O48" s="13">
        <v>5.6173639193135916</v>
      </c>
      <c r="P48" s="13">
        <v>5.643924754799114</v>
      </c>
      <c r="Q48" s="13">
        <v>5.6712428781492275</v>
      </c>
      <c r="R48" s="13">
        <v>5.6994473658377238</v>
      </c>
      <c r="S48" s="13">
        <v>5.7280872013628512</v>
      </c>
      <c r="T48" s="13">
        <v>5.755491527019009</v>
      </c>
      <c r="U48" s="13">
        <v>5.7830786463028279</v>
      </c>
      <c r="V48" s="13">
        <v>5.8108393680702122</v>
      </c>
      <c r="W48" s="13">
        <v>5.8387223516895856</v>
      </c>
      <c r="X48" s="15">
        <v>5.8667134887968624</v>
      </c>
      <c r="Y48" s="13">
        <v>5.8947983675669251</v>
      </c>
      <c r="Z48" s="16"/>
    </row>
    <row r="49" spans="1:26" x14ac:dyDescent="0.25">
      <c r="A49" s="11" t="s">
        <v>676</v>
      </c>
      <c r="B49" s="11" t="s">
        <v>355</v>
      </c>
      <c r="C49" s="14">
        <v>5.65</v>
      </c>
      <c r="D49" s="12">
        <v>5.6690823358980662</v>
      </c>
      <c r="E49" s="12">
        <v>5.5727695375676047</v>
      </c>
      <c r="F49" s="12">
        <v>5.4950838769155332</v>
      </c>
      <c r="G49" s="13">
        <v>5.4331429245689771</v>
      </c>
      <c r="H49" s="13">
        <v>5.3602767016447892</v>
      </c>
      <c r="I49" s="13">
        <v>5.3003920906860582</v>
      </c>
      <c r="J49" s="13">
        <v>5.2415486636488859</v>
      </c>
      <c r="K49" s="13">
        <v>5.1836932590452811</v>
      </c>
      <c r="L49" s="13">
        <v>5.1267920517475041</v>
      </c>
      <c r="M49" s="13">
        <v>5.0709152375828861</v>
      </c>
      <c r="N49" s="13">
        <v>5.0159989188455523</v>
      </c>
      <c r="O49" s="13">
        <v>4.9579316850071633</v>
      </c>
      <c r="P49" s="13">
        <v>4.9400570064124727</v>
      </c>
      <c r="Q49" s="13">
        <v>4.9205050184714105</v>
      </c>
      <c r="R49" s="13">
        <v>4.8990893751565903</v>
      </c>
      <c r="S49" s="13">
        <v>4.8766821564924294</v>
      </c>
      <c r="T49" s="13">
        <v>4.8522122535849999</v>
      </c>
      <c r="U49" s="13">
        <v>4.8272972509435954</v>
      </c>
      <c r="V49" s="13">
        <v>4.8019942708696099</v>
      </c>
      <c r="W49" s="13">
        <v>4.7764350090187939</v>
      </c>
      <c r="X49" s="15">
        <v>4.7506825026657271</v>
      </c>
      <c r="Y49" s="13">
        <v>4.72479920367741</v>
      </c>
      <c r="Z49" s="16"/>
    </row>
    <row r="50" spans="1:26" x14ac:dyDescent="0.25">
      <c r="A50" s="11" t="s">
        <v>676</v>
      </c>
      <c r="B50" s="11" t="s">
        <v>356</v>
      </c>
      <c r="C50" s="14">
        <v>16.355623179988676</v>
      </c>
      <c r="D50" s="12">
        <v>11.092630186876127</v>
      </c>
      <c r="E50" s="12">
        <v>10.853647660491827</v>
      </c>
      <c r="F50" s="12">
        <v>10.702346514228019</v>
      </c>
      <c r="G50" s="13">
        <v>10.581711567416955</v>
      </c>
      <c r="H50" s="13">
        <v>10.4398008523572</v>
      </c>
      <c r="I50" s="13">
        <v>10.32319722856667</v>
      </c>
      <c r="J50" s="13">
        <v>10.208625209415166</v>
      </c>
      <c r="K50" s="13">
        <v>10.095977351806761</v>
      </c>
      <c r="L50" s="13">
        <v>9.9851877150672284</v>
      </c>
      <c r="M50" s="13">
        <v>9.8763931709817605</v>
      </c>
      <c r="N50" s="13">
        <v>9.7694691497313002</v>
      </c>
      <c r="O50" s="13">
        <v>9.6564058919357922</v>
      </c>
      <c r="P50" s="13">
        <v>9.621620950600116</v>
      </c>
      <c r="Q50" s="13">
        <v>9.5835651508275497</v>
      </c>
      <c r="R50" s="13">
        <v>9.5418750276356441</v>
      </c>
      <c r="S50" s="13">
        <v>9.4982508660715084</v>
      </c>
      <c r="T50" s="13">
        <v>9.4506069256154621</v>
      </c>
      <c r="U50" s="13">
        <v>9.4020943047980676</v>
      </c>
      <c r="V50" s="13">
        <v>9.3528243347117748</v>
      </c>
      <c r="W50" s="13">
        <v>9.3030537636331854</v>
      </c>
      <c r="X50" s="15">
        <v>9.2529054706158007</v>
      </c>
      <c r="Y50" s="13">
        <v>9.2025011984539429</v>
      </c>
      <c r="Z50" s="16"/>
    </row>
    <row r="51" spans="1:26" x14ac:dyDescent="0.25">
      <c r="A51" s="11" t="s">
        <v>676</v>
      </c>
      <c r="B51" s="11" t="s">
        <v>357</v>
      </c>
      <c r="C51" s="14">
        <v>0</v>
      </c>
      <c r="D51" s="12">
        <v>16.544707707094521</v>
      </c>
      <c r="E51" s="12">
        <v>16.347484565681658</v>
      </c>
      <c r="F51" s="12">
        <v>16.279837434809529</v>
      </c>
      <c r="G51" s="13">
        <v>16.255112389692588</v>
      </c>
      <c r="H51" s="13">
        <v>16.193171951458268</v>
      </c>
      <c r="I51" s="13">
        <v>16.148132179787613</v>
      </c>
      <c r="J51" s="13">
        <v>16.101108890478489</v>
      </c>
      <c r="K51" s="13">
        <v>16.055264188747305</v>
      </c>
      <c r="L51" s="13">
        <v>16.010597773256883</v>
      </c>
      <c r="M51" s="13">
        <v>15.96725342841752</v>
      </c>
      <c r="N51" s="13">
        <v>15.925187774123103</v>
      </c>
      <c r="O51" s="13">
        <v>15.873048129097448</v>
      </c>
      <c r="P51" s="13">
        <v>15.95162146923365</v>
      </c>
      <c r="Q51" s="13">
        <v>16.028516229758424</v>
      </c>
      <c r="R51" s="13">
        <v>16.103388779839896</v>
      </c>
      <c r="S51" s="13">
        <v>16.177480075888518</v>
      </c>
      <c r="T51" s="13">
        <v>16.246723034198155</v>
      </c>
      <c r="U51" s="13">
        <v>16.315915607319219</v>
      </c>
      <c r="V51" s="13">
        <v>16.385135963344158</v>
      </c>
      <c r="W51" s="13">
        <v>16.454583049075236</v>
      </c>
      <c r="X51" s="15">
        <v>16.524354453686339</v>
      </c>
      <c r="Y51" s="13">
        <v>16.594550631344436</v>
      </c>
      <c r="Z51" s="16"/>
    </row>
    <row r="52" spans="1:26" x14ac:dyDescent="0.25">
      <c r="A52" s="11" t="s">
        <v>676</v>
      </c>
      <c r="B52" s="87" t="s">
        <v>980</v>
      </c>
      <c r="C52" s="14"/>
      <c r="D52" s="12"/>
      <c r="E52" s="12">
        <v>3.6106414067118373</v>
      </c>
      <c r="F52" s="12">
        <v>3.5776760475169129</v>
      </c>
      <c r="G52" s="13">
        <v>3.554043312629434</v>
      </c>
      <c r="H52" s="13">
        <v>3.5219494855094458</v>
      </c>
      <c r="I52" s="13">
        <v>3.4889984281606083</v>
      </c>
      <c r="J52" s="13">
        <v>3.454998754636724</v>
      </c>
      <c r="K52" s="13">
        <v>3.4214058613483656</v>
      </c>
      <c r="L52" s="13">
        <v>3.3882280470657946</v>
      </c>
      <c r="M52" s="13">
        <v>3.3554602092383994</v>
      </c>
      <c r="N52" s="13">
        <v>3.3231130303083725</v>
      </c>
      <c r="O52" s="13">
        <v>3.2892622226888455</v>
      </c>
      <c r="P52" s="13">
        <v>3.2832116001026712</v>
      </c>
      <c r="Q52" s="13">
        <v>3.2775243427402518</v>
      </c>
      <c r="R52" s="13">
        <v>3.2722563745017199</v>
      </c>
      <c r="S52" s="13">
        <v>3.2673089009698333</v>
      </c>
      <c r="T52" s="13">
        <v>3.2617807380196071</v>
      </c>
      <c r="U52" s="13">
        <v>3.2565356378590371</v>
      </c>
      <c r="V52" s="13">
        <v>3.2515785353565247</v>
      </c>
      <c r="W52" s="13">
        <v>3.2469009458481626</v>
      </c>
      <c r="X52" s="15">
        <v>3.2425037582046725</v>
      </c>
      <c r="Y52" s="13">
        <v>3.2383868285555186</v>
      </c>
      <c r="Z52" s="16"/>
    </row>
    <row r="53" spans="1:26" x14ac:dyDescent="0.25">
      <c r="A53" s="11" t="s">
        <v>676</v>
      </c>
      <c r="B53" s="11" t="s">
        <v>358</v>
      </c>
      <c r="C53" s="14">
        <v>0</v>
      </c>
      <c r="D53" s="12">
        <v>0</v>
      </c>
      <c r="E53" s="12">
        <v>0</v>
      </c>
      <c r="F53" s="12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5">
        <v>0</v>
      </c>
      <c r="Y53" s="13">
        <v>0</v>
      </c>
      <c r="Z53" s="16"/>
    </row>
    <row r="54" spans="1:26" x14ac:dyDescent="0.25">
      <c r="A54" s="11" t="s">
        <v>676</v>
      </c>
      <c r="B54" s="11" t="s">
        <v>359</v>
      </c>
      <c r="C54" s="14">
        <v>0</v>
      </c>
      <c r="D54" s="12">
        <v>0</v>
      </c>
      <c r="E54" s="12">
        <v>0</v>
      </c>
      <c r="F54" s="12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5">
        <v>0</v>
      </c>
      <c r="Y54" s="13">
        <v>0</v>
      </c>
      <c r="Z54" s="16"/>
    </row>
    <row r="55" spans="1:26" x14ac:dyDescent="0.25">
      <c r="A55" s="11" t="s">
        <v>676</v>
      </c>
      <c r="B55" s="11" t="s">
        <v>360</v>
      </c>
      <c r="C55" s="14">
        <v>0</v>
      </c>
      <c r="D55" s="12">
        <v>0</v>
      </c>
      <c r="E55" s="12">
        <v>0</v>
      </c>
      <c r="F55" s="12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5">
        <v>0</v>
      </c>
      <c r="Y55" s="13">
        <v>0</v>
      </c>
      <c r="Z55" s="16"/>
    </row>
    <row r="56" spans="1:26" x14ac:dyDescent="0.25">
      <c r="A56" s="11" t="s">
        <v>676</v>
      </c>
      <c r="B56" s="11" t="s">
        <v>361</v>
      </c>
      <c r="C56" s="14">
        <v>0</v>
      </c>
      <c r="D56" s="12">
        <v>0</v>
      </c>
      <c r="E56" s="12">
        <v>0</v>
      </c>
      <c r="F56" s="12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5">
        <v>0</v>
      </c>
      <c r="Y56" s="13">
        <v>0</v>
      </c>
      <c r="Z56" s="16"/>
    </row>
    <row r="57" spans="1:26" x14ac:dyDescent="0.25">
      <c r="A57" s="11" t="s">
        <v>677</v>
      </c>
      <c r="B57" s="9" t="s">
        <v>362</v>
      </c>
      <c r="C57" s="14">
        <v>435.4833258345131</v>
      </c>
      <c r="D57" s="12">
        <v>430.19198780582332</v>
      </c>
      <c r="E57" s="12">
        <v>422.71186606398101</v>
      </c>
      <c r="F57" s="12">
        <v>418.32770841159788</v>
      </c>
      <c r="G57" s="13">
        <v>413.80409490374018</v>
      </c>
      <c r="H57" s="13">
        <v>409.42061365026484</v>
      </c>
      <c r="I57" s="13">
        <v>405.19313930339507</v>
      </c>
      <c r="J57" s="13">
        <v>401.1557560954804</v>
      </c>
      <c r="K57" s="13">
        <v>397.12861382905589</v>
      </c>
      <c r="L57" s="13">
        <v>393.10931588079291</v>
      </c>
      <c r="M57" s="13">
        <v>389.0967569249828</v>
      </c>
      <c r="N57" s="13">
        <v>385.08817538400905</v>
      </c>
      <c r="O57" s="13">
        <v>382.03801657056158</v>
      </c>
      <c r="P57" s="13">
        <v>382.16645768811014</v>
      </c>
      <c r="Q57" s="13">
        <v>382.28218032007794</v>
      </c>
      <c r="R57" s="13">
        <v>382.38376554100773</v>
      </c>
      <c r="S57" s="13">
        <v>382.4814183110982</v>
      </c>
      <c r="T57" s="13">
        <v>383.08069301608441</v>
      </c>
      <c r="U57" s="13">
        <v>383.68339761909937</v>
      </c>
      <c r="V57" s="13">
        <v>384.29031284155343</v>
      </c>
      <c r="W57" s="13">
        <v>384.90303266232115</v>
      </c>
      <c r="X57" s="15">
        <v>385.52241889890462</v>
      </c>
      <c r="Y57" s="13">
        <v>386.14934092270221</v>
      </c>
      <c r="Z57" s="16"/>
    </row>
    <row r="58" spans="1:26" x14ac:dyDescent="0.25">
      <c r="A58" s="11" t="s">
        <v>677</v>
      </c>
      <c r="B58" s="11" t="s">
        <v>363</v>
      </c>
      <c r="C58" s="14">
        <v>25.9</v>
      </c>
      <c r="D58" s="12">
        <v>24.978564214855417</v>
      </c>
      <c r="E58" s="12">
        <v>24.814708269433943</v>
      </c>
      <c r="F58" s="12">
        <v>24.456311092819714</v>
      </c>
      <c r="G58" s="13">
        <v>24.073048470760448</v>
      </c>
      <c r="H58" s="13">
        <v>23.707856761069678</v>
      </c>
      <c r="I58" s="13">
        <v>23.398580462333445</v>
      </c>
      <c r="J58" s="13">
        <v>23.097682466712811</v>
      </c>
      <c r="K58" s="13">
        <v>22.800744976430728</v>
      </c>
      <c r="L58" s="13">
        <v>22.507475562435015</v>
      </c>
      <c r="M58" s="13">
        <v>22.218032288413379</v>
      </c>
      <c r="N58" s="13">
        <v>21.93200609810085</v>
      </c>
      <c r="O58" s="13">
        <v>21.658034455150382</v>
      </c>
      <c r="P58" s="13">
        <v>21.559211321048842</v>
      </c>
      <c r="Q58" s="13">
        <v>21.452484626819405</v>
      </c>
      <c r="R58" s="13">
        <v>21.337048705010464</v>
      </c>
      <c r="S58" s="13">
        <v>21.21653235396052</v>
      </c>
      <c r="T58" s="13">
        <v>21.098887577332427</v>
      </c>
      <c r="U58" s="13">
        <v>20.978126343482813</v>
      </c>
      <c r="V58" s="13">
        <v>20.854449886473208</v>
      </c>
      <c r="W58" s="13">
        <v>20.728372282881001</v>
      </c>
      <c r="X58" s="15">
        <v>20.600123678430883</v>
      </c>
      <c r="Y58" s="13">
        <v>20.469934044809637</v>
      </c>
      <c r="Z58" s="16"/>
    </row>
    <row r="59" spans="1:26" x14ac:dyDescent="0.25">
      <c r="A59" s="11" t="s">
        <v>677</v>
      </c>
      <c r="B59" s="11" t="s">
        <v>364</v>
      </c>
      <c r="C59" s="14">
        <v>18.636954682238134</v>
      </c>
      <c r="D59" s="12">
        <v>18.433411493912672</v>
      </c>
      <c r="E59" s="12">
        <v>18.134507631761096</v>
      </c>
      <c r="F59" s="12">
        <v>17.866406187684092</v>
      </c>
      <c r="G59" s="13">
        <v>17.570973873500748</v>
      </c>
      <c r="H59" s="13">
        <v>17.277690591909874</v>
      </c>
      <c r="I59" s="13">
        <v>16.97774080253631</v>
      </c>
      <c r="J59" s="13">
        <v>16.699098385346836</v>
      </c>
      <c r="K59" s="13">
        <v>16.418697511848571</v>
      </c>
      <c r="L59" s="13">
        <v>16.136408421286699</v>
      </c>
      <c r="M59" s="13">
        <v>15.85205602742988</v>
      </c>
      <c r="N59" s="13">
        <v>15.565522932929593</v>
      </c>
      <c r="O59" s="13">
        <v>15.374175908550937</v>
      </c>
      <c r="P59" s="13">
        <v>15.311315099900193</v>
      </c>
      <c r="Q59" s="13">
        <v>15.248368815091929</v>
      </c>
      <c r="R59" s="13">
        <v>15.185564061593011</v>
      </c>
      <c r="S59" s="13">
        <v>15.1224676477442</v>
      </c>
      <c r="T59" s="13">
        <v>15.108643924188076</v>
      </c>
      <c r="U59" s="13">
        <v>15.094475785404905</v>
      </c>
      <c r="V59" s="13">
        <v>15.079940811463684</v>
      </c>
      <c r="W59" s="13">
        <v>15.064960892217165</v>
      </c>
      <c r="X59" s="15">
        <v>15.04950031457745</v>
      </c>
      <c r="Y59" s="13">
        <v>15.033520646290821</v>
      </c>
      <c r="Z59" s="16"/>
    </row>
    <row r="60" spans="1:26" x14ac:dyDescent="0.25">
      <c r="A60" s="11" t="s">
        <v>677</v>
      </c>
      <c r="B60" s="11" t="s">
        <v>365</v>
      </c>
      <c r="C60" s="14">
        <v>14.667270790096367</v>
      </c>
      <c r="D60" s="12">
        <v>14.453060544494562</v>
      </c>
      <c r="E60" s="12">
        <v>14.234313734462065</v>
      </c>
      <c r="F60" s="12">
        <v>14.017065101969525</v>
      </c>
      <c r="G60" s="13">
        <v>13.782652056814042</v>
      </c>
      <c r="H60" s="13">
        <v>13.553610548575769</v>
      </c>
      <c r="I60" s="13">
        <v>13.310391108129274</v>
      </c>
      <c r="J60" s="13">
        <v>13.066293705194941</v>
      </c>
      <c r="K60" s="13">
        <v>12.824896156788771</v>
      </c>
      <c r="L60" s="13">
        <v>12.586156140815493</v>
      </c>
      <c r="M60" s="13">
        <v>12.349868943236151</v>
      </c>
      <c r="N60" s="13">
        <v>12.116043200717334</v>
      </c>
      <c r="O60" s="13">
        <v>11.898304039770558</v>
      </c>
      <c r="P60" s="13">
        <v>11.783538068247863</v>
      </c>
      <c r="Q60" s="13">
        <v>11.672222853098747</v>
      </c>
      <c r="R60" s="13">
        <v>11.564905642811373</v>
      </c>
      <c r="S60" s="13">
        <v>11.460200392993038</v>
      </c>
      <c r="T60" s="13">
        <v>11.364004803984814</v>
      </c>
      <c r="U60" s="13">
        <v>11.269553209384085</v>
      </c>
      <c r="V60" s="13">
        <v>11.176812346372772</v>
      </c>
      <c r="W60" s="13">
        <v>11.085590717985616</v>
      </c>
      <c r="X60" s="15">
        <v>10.995817870954706</v>
      </c>
      <c r="Y60" s="13">
        <v>10.907415418039772</v>
      </c>
      <c r="Z60" s="16"/>
    </row>
    <row r="61" spans="1:26" x14ac:dyDescent="0.25">
      <c r="A61" s="11" t="s">
        <v>677</v>
      </c>
      <c r="B61" s="11" t="s">
        <v>366</v>
      </c>
      <c r="C61" s="14">
        <v>3.9748035980259937</v>
      </c>
      <c r="D61" s="12">
        <v>4.7816936816841542</v>
      </c>
      <c r="E61" s="12">
        <v>5.5026123835620835</v>
      </c>
      <c r="F61" s="12">
        <v>10.00480762312765</v>
      </c>
      <c r="G61" s="13">
        <v>9.9415223598813931</v>
      </c>
      <c r="H61" s="13">
        <v>9.8835825248535532</v>
      </c>
      <c r="I61" s="13">
        <v>9.8310449316581181</v>
      </c>
      <c r="J61" s="13">
        <v>9.7801117000449267</v>
      </c>
      <c r="K61" s="13">
        <v>9.7313976877289665</v>
      </c>
      <c r="L61" s="13">
        <v>9.6848506900665097</v>
      </c>
      <c r="M61" s="13">
        <v>9.6404483961929248</v>
      </c>
      <c r="N61" s="13">
        <v>9.598129998383607</v>
      </c>
      <c r="O61" s="13">
        <v>9.5650297097930714</v>
      </c>
      <c r="P61" s="13">
        <v>9.6133136500216576</v>
      </c>
      <c r="Q61" s="13">
        <v>9.6634242544033313</v>
      </c>
      <c r="R61" s="13">
        <v>9.7152986890437649</v>
      </c>
      <c r="S61" s="13">
        <v>9.7692015528922536</v>
      </c>
      <c r="T61" s="13">
        <v>9.8293393865248522</v>
      </c>
      <c r="U61" s="13">
        <v>9.8916883409047749</v>
      </c>
      <c r="V61" s="13">
        <v>9.9562786950193143</v>
      </c>
      <c r="W61" s="13">
        <v>10.023167551827386</v>
      </c>
      <c r="X61" s="15">
        <v>10.092390506822387</v>
      </c>
      <c r="Y61" s="13">
        <v>10.163984205655602</v>
      </c>
      <c r="Z61" s="16"/>
    </row>
    <row r="62" spans="1:26" x14ac:dyDescent="0.25">
      <c r="A62" s="11" t="s">
        <v>677</v>
      </c>
      <c r="B62" s="11" t="s">
        <v>367</v>
      </c>
      <c r="C62" s="14">
        <v>3.944</v>
      </c>
      <c r="D62" s="12">
        <v>4.0203154086875257</v>
      </c>
      <c r="E62" s="12">
        <v>5.5982905257575037</v>
      </c>
      <c r="F62" s="12">
        <v>5.5174246318146638</v>
      </c>
      <c r="G62" s="13">
        <v>5.4309361605966373</v>
      </c>
      <c r="H62" s="13">
        <v>5.348502291641438</v>
      </c>
      <c r="I62" s="13">
        <v>5.2784733755858344</v>
      </c>
      <c r="J62" s="13">
        <v>5.2103023484626938</v>
      </c>
      <c r="K62" s="13">
        <v>5.1430270697804064</v>
      </c>
      <c r="L62" s="13">
        <v>5.0765821624630023</v>
      </c>
      <c r="M62" s="13">
        <v>5.0110019710838936</v>
      </c>
      <c r="N62" s="13">
        <v>4.9461953418167397</v>
      </c>
      <c r="O62" s="13">
        <v>4.8841284367103777</v>
      </c>
      <c r="P62" s="13">
        <v>4.8615900299423966</v>
      </c>
      <c r="Q62" s="13">
        <v>4.8373047461905179</v>
      </c>
      <c r="R62" s="13">
        <v>4.8110953791834223</v>
      </c>
      <c r="S62" s="13">
        <v>4.7837648583135302</v>
      </c>
      <c r="T62" s="13">
        <v>4.7571021550821415</v>
      </c>
      <c r="U62" s="13">
        <v>4.7297522519563797</v>
      </c>
      <c r="V62" s="13">
        <v>4.7017598703809389</v>
      </c>
      <c r="W62" s="13">
        <v>4.6732387803055726</v>
      </c>
      <c r="X62" s="15">
        <v>4.6442399829738275</v>
      </c>
      <c r="Y62" s="13">
        <v>4.6148144051924502</v>
      </c>
      <c r="Z62" s="16"/>
    </row>
    <row r="63" spans="1:26" x14ac:dyDescent="0.25">
      <c r="A63" s="11" t="s">
        <v>677</v>
      </c>
      <c r="B63" s="11" t="s">
        <v>368</v>
      </c>
      <c r="C63" s="14">
        <v>4.8193389216211235</v>
      </c>
      <c r="D63" s="12">
        <v>4.8141620298635326</v>
      </c>
      <c r="E63" s="12">
        <v>4.7882178465382266</v>
      </c>
      <c r="F63" s="12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5">
        <v>0</v>
      </c>
      <c r="Y63" s="13">
        <v>0</v>
      </c>
      <c r="Z63" s="16"/>
    </row>
    <row r="64" spans="1:26" x14ac:dyDescent="0.25">
      <c r="A64" s="11" t="s">
        <v>677</v>
      </c>
      <c r="B64" s="11" t="s">
        <v>369</v>
      </c>
      <c r="C64" s="14">
        <v>29.317174503361571</v>
      </c>
      <c r="D64" s="12">
        <v>28.705053655594991</v>
      </c>
      <c r="E64" s="12">
        <v>21.19268647470394</v>
      </c>
      <c r="F64" s="12">
        <v>20.749733445802001</v>
      </c>
      <c r="G64" s="13">
        <v>20.279310435999683</v>
      </c>
      <c r="H64" s="13">
        <v>19.815150333039256</v>
      </c>
      <c r="I64" s="13">
        <v>19.337093383035786</v>
      </c>
      <c r="J64" s="13">
        <v>18.88225932911806</v>
      </c>
      <c r="K64" s="13">
        <v>18.429308363445518</v>
      </c>
      <c r="L64" s="13">
        <v>17.978069324594554</v>
      </c>
      <c r="M64" s="13">
        <v>17.528216231115579</v>
      </c>
      <c r="N64" s="13">
        <v>17.079629153211314</v>
      </c>
      <c r="O64" s="13">
        <v>16.733217332920375</v>
      </c>
      <c r="P64" s="13">
        <v>16.530658973987272</v>
      </c>
      <c r="Q64" s="13">
        <v>16.331448287928794</v>
      </c>
      <c r="R64" s="13">
        <v>16.136255561157963</v>
      </c>
      <c r="S64" s="13">
        <v>15.943711167574389</v>
      </c>
      <c r="T64" s="13">
        <v>15.804222261737385</v>
      </c>
      <c r="U64" s="13">
        <v>15.666760847346039</v>
      </c>
      <c r="V64" s="13">
        <v>15.531306176239896</v>
      </c>
      <c r="W64" s="13">
        <v>15.397664731560878</v>
      </c>
      <c r="X64" s="15">
        <v>15.265770510824064</v>
      </c>
      <c r="Y64" s="13">
        <v>15.135547181958568</v>
      </c>
      <c r="Z64" s="16"/>
    </row>
    <row r="65" spans="1:26" x14ac:dyDescent="0.25">
      <c r="A65" s="11" t="s">
        <v>677</v>
      </c>
      <c r="B65" s="11" t="s">
        <v>370</v>
      </c>
      <c r="C65" s="14">
        <v>20.181557828442937</v>
      </c>
      <c r="D65" s="12">
        <v>16.27704957248568</v>
      </c>
      <c r="E65" s="12">
        <v>15.954753901480847</v>
      </c>
      <c r="F65" s="12">
        <v>15.59561644669747</v>
      </c>
      <c r="G65" s="13">
        <v>15.215041745365081</v>
      </c>
      <c r="H65" s="13">
        <v>14.838245753971812</v>
      </c>
      <c r="I65" s="13">
        <v>14.44762633062583</v>
      </c>
      <c r="J65" s="13">
        <v>14.079130407407986</v>
      </c>
      <c r="K65" s="13">
        <v>13.711608999408286</v>
      </c>
      <c r="L65" s="13">
        <v>13.344923760337633</v>
      </c>
      <c r="M65" s="13">
        <v>12.978794150394663</v>
      </c>
      <c r="N65" s="13">
        <v>12.613127443711036</v>
      </c>
      <c r="O65" s="13">
        <v>12.342133774034611</v>
      </c>
      <c r="P65" s="13">
        <v>12.177741701374424</v>
      </c>
      <c r="Q65" s="13">
        <v>12.016313775376684</v>
      </c>
      <c r="R65" s="13">
        <v>11.858428447925474</v>
      </c>
      <c r="S65" s="13">
        <v>11.702838719078919</v>
      </c>
      <c r="T65" s="13">
        <v>11.59658243868255</v>
      </c>
      <c r="U65" s="13">
        <v>11.492088807759343</v>
      </c>
      <c r="V65" s="13">
        <v>11.389332382559568</v>
      </c>
      <c r="W65" s="13">
        <v>11.288135809046199</v>
      </c>
      <c r="X65" s="15">
        <v>11.188436225350674</v>
      </c>
      <c r="Y65" s="13">
        <v>11.090162530796547</v>
      </c>
      <c r="Z65" s="16"/>
    </row>
    <row r="66" spans="1:26" x14ac:dyDescent="0.25">
      <c r="A66" s="11" t="s">
        <v>677</v>
      </c>
      <c r="B66" s="11" t="s">
        <v>371</v>
      </c>
      <c r="C66" s="14">
        <v>19.484836053487374</v>
      </c>
      <c r="D66" s="12">
        <v>21.074743681570933</v>
      </c>
      <c r="E66" s="12">
        <v>20.926827986328501</v>
      </c>
      <c r="F66" s="12">
        <v>20.701636209555865</v>
      </c>
      <c r="G66" s="13">
        <v>20.448380142520751</v>
      </c>
      <c r="H66" s="13">
        <v>20.201667801817788</v>
      </c>
      <c r="I66" s="13">
        <v>19.95910575560945</v>
      </c>
      <c r="J66" s="13">
        <v>19.722720096089226</v>
      </c>
      <c r="K66" s="13">
        <v>19.486528093881631</v>
      </c>
      <c r="L66" s="13">
        <v>19.250416161959649</v>
      </c>
      <c r="M66" s="13">
        <v>19.014301129639119</v>
      </c>
      <c r="N66" s="13">
        <v>18.778062033831667</v>
      </c>
      <c r="O66" s="13">
        <v>18.581268954264782</v>
      </c>
      <c r="P66" s="13">
        <v>18.538633435433955</v>
      </c>
      <c r="Q66" s="13">
        <v>18.494683031074651</v>
      </c>
      <c r="R66" s="13">
        <v>18.449452888329006</v>
      </c>
      <c r="S66" s="13">
        <v>18.40313984131112</v>
      </c>
      <c r="T66" s="13">
        <v>18.37650061527642</v>
      </c>
      <c r="U66" s="13">
        <v>18.348881491548024</v>
      </c>
      <c r="V66" s="13">
        <v>18.320293925522908</v>
      </c>
      <c r="W66" s="13">
        <v>18.29075324646211</v>
      </c>
      <c r="X66" s="15">
        <v>18.260264363796033</v>
      </c>
      <c r="Y66" s="13">
        <v>18.228829882147259</v>
      </c>
      <c r="Z66" s="16"/>
    </row>
    <row r="67" spans="1:26" x14ac:dyDescent="0.25">
      <c r="A67" s="11" t="s">
        <v>677</v>
      </c>
      <c r="B67" s="11" t="s">
        <v>372</v>
      </c>
      <c r="C67" s="14">
        <v>21.206882814885077</v>
      </c>
      <c r="D67" s="12">
        <v>23.092201373931264</v>
      </c>
      <c r="E67" s="12">
        <v>23.938829296259883</v>
      </c>
      <c r="F67" s="12">
        <v>23.99466589345554</v>
      </c>
      <c r="G67" s="13">
        <v>24.007983272944582</v>
      </c>
      <c r="H67" s="13">
        <v>24.01889614152276</v>
      </c>
      <c r="I67" s="13">
        <v>24.023987091258419</v>
      </c>
      <c r="J67" s="13">
        <v>24.029305686836633</v>
      </c>
      <c r="K67" s="13">
        <v>24.027199291170557</v>
      </c>
      <c r="L67" s="13">
        <v>24.017673025356547</v>
      </c>
      <c r="M67" s="13">
        <v>24.000764080327677</v>
      </c>
      <c r="N67" s="13">
        <v>23.976452113796135</v>
      </c>
      <c r="O67" s="13">
        <v>23.996180767495417</v>
      </c>
      <c r="P67" s="13">
        <v>24.210079782218369</v>
      </c>
      <c r="Q67" s="13">
        <v>24.419290480178539</v>
      </c>
      <c r="R67" s="13">
        <v>24.62349120381101</v>
      </c>
      <c r="S67" s="13">
        <v>24.822944033336242</v>
      </c>
      <c r="T67" s="13">
        <v>25.045001420066029</v>
      </c>
      <c r="U67" s="13">
        <v>25.262498583638237</v>
      </c>
      <c r="V67" s="13">
        <v>25.475358550644206</v>
      </c>
      <c r="W67" s="13">
        <v>25.683565014207453</v>
      </c>
      <c r="X67" s="15">
        <v>25.887069652236153</v>
      </c>
      <c r="Y67" s="13">
        <v>26.08583287924856</v>
      </c>
      <c r="Z67" s="16"/>
    </row>
    <row r="68" spans="1:26" x14ac:dyDescent="0.25">
      <c r="A68" s="11" t="s">
        <v>677</v>
      </c>
      <c r="B68" s="11" t="s">
        <v>373</v>
      </c>
      <c r="C68" s="14">
        <v>40.073016568922803</v>
      </c>
      <c r="D68" s="12">
        <v>39.906185108444014</v>
      </c>
      <c r="E68" s="12">
        <v>39.323771853367575</v>
      </c>
      <c r="F68" s="12">
        <v>39.30793668803981</v>
      </c>
      <c r="G68" s="13">
        <v>39.225629020343582</v>
      </c>
      <c r="H68" s="13">
        <v>39.141375642456268</v>
      </c>
      <c r="I68" s="13">
        <v>39.025851603651795</v>
      </c>
      <c r="J68" s="13">
        <v>38.904241519758621</v>
      </c>
      <c r="K68" s="13">
        <v>38.774444167481526</v>
      </c>
      <c r="L68" s="13">
        <v>38.636504850287295</v>
      </c>
      <c r="M68" s="13">
        <v>38.490279048179801</v>
      </c>
      <c r="N68" s="13">
        <v>38.335845745815952</v>
      </c>
      <c r="O68" s="13">
        <v>38.238744422020609</v>
      </c>
      <c r="P68" s="13">
        <v>38.456840165643882</v>
      </c>
      <c r="Q68" s="13">
        <v>38.673239256539553</v>
      </c>
      <c r="R68" s="13">
        <v>38.888134033092719</v>
      </c>
      <c r="S68" s="13">
        <v>39.099937451513142</v>
      </c>
      <c r="T68" s="13">
        <v>39.341961827625383</v>
      </c>
      <c r="U68" s="13">
        <v>39.579951493430798</v>
      </c>
      <c r="V68" s="13">
        <v>39.813732471475738</v>
      </c>
      <c r="W68" s="13">
        <v>40.043012959148918</v>
      </c>
      <c r="X68" s="15">
        <v>40.267619896982183</v>
      </c>
      <c r="Y68" s="13">
        <v>40.487385271095015</v>
      </c>
      <c r="Z68" s="16"/>
    </row>
    <row r="69" spans="1:26" x14ac:dyDescent="0.25">
      <c r="A69" s="11" t="s">
        <v>677</v>
      </c>
      <c r="B69" s="11" t="s">
        <v>374</v>
      </c>
      <c r="C69" s="14">
        <v>13.244043121941077</v>
      </c>
      <c r="D69" s="12">
        <v>12.918448380975954</v>
      </c>
      <c r="E69" s="12">
        <v>12.861890717881716</v>
      </c>
      <c r="F69" s="12">
        <v>13.063528035756635</v>
      </c>
      <c r="G69" s="13">
        <v>12.945137861131007</v>
      </c>
      <c r="H69" s="13">
        <v>12.828701417820817</v>
      </c>
      <c r="I69" s="13">
        <v>12.698196696615961</v>
      </c>
      <c r="J69" s="13">
        <v>12.56530413656408</v>
      </c>
      <c r="K69" s="13">
        <v>12.432343475235086</v>
      </c>
      <c r="L69" s="13">
        <v>12.299311749344952</v>
      </c>
      <c r="M69" s="13">
        <v>12.166078111454727</v>
      </c>
      <c r="N69" s="13">
        <v>12.03267463643015</v>
      </c>
      <c r="O69" s="13">
        <v>11.914505455099162</v>
      </c>
      <c r="P69" s="13">
        <v>11.89713463857165</v>
      </c>
      <c r="Q69" s="13">
        <v>11.881467701733358</v>
      </c>
      <c r="R69" s="13">
        <v>11.867837294475711</v>
      </c>
      <c r="S69" s="13">
        <v>11.855164477382111</v>
      </c>
      <c r="T69" s="13">
        <v>11.850651469407513</v>
      </c>
      <c r="U69" s="13">
        <v>11.846430152257323</v>
      </c>
      <c r="V69" s="13">
        <v>11.842448359393947</v>
      </c>
      <c r="W69" s="13">
        <v>11.838544554407989</v>
      </c>
      <c r="X69" s="15">
        <v>11.834646989431148</v>
      </c>
      <c r="Y69" s="13">
        <v>11.830680742542807</v>
      </c>
      <c r="Z69" s="16"/>
    </row>
    <row r="70" spans="1:26" x14ac:dyDescent="0.25">
      <c r="A70" s="11" t="s">
        <v>677</v>
      </c>
      <c r="B70" s="11" t="s">
        <v>375</v>
      </c>
      <c r="C70" s="14">
        <v>32.847493837149358</v>
      </c>
      <c r="D70" s="12">
        <v>32.630727681843545</v>
      </c>
      <c r="E70" s="12">
        <v>32.627455638136027</v>
      </c>
      <c r="F70" s="12">
        <v>32.567634079390395</v>
      </c>
      <c r="G70" s="13">
        <v>32.45491952883561</v>
      </c>
      <c r="H70" s="13">
        <v>32.343455196284005</v>
      </c>
      <c r="I70" s="13">
        <v>32.222666182337107</v>
      </c>
      <c r="J70" s="13">
        <v>32.10100095128201</v>
      </c>
      <c r="K70" s="13">
        <v>31.973344766213266</v>
      </c>
      <c r="L70" s="13">
        <v>31.839670270606934</v>
      </c>
      <c r="M70" s="13">
        <v>31.699932084409003</v>
      </c>
      <c r="N70" s="13">
        <v>31.554094185937725</v>
      </c>
      <c r="O70" s="13">
        <v>31.457559069133758</v>
      </c>
      <c r="P70" s="13">
        <v>31.618729861421063</v>
      </c>
      <c r="Q70" s="13">
        <v>31.776287665997128</v>
      </c>
      <c r="R70" s="13">
        <v>31.930112342654738</v>
      </c>
      <c r="S70" s="13">
        <v>32.080026893581191</v>
      </c>
      <c r="T70" s="13">
        <v>32.255142027875159</v>
      </c>
      <c r="U70" s="13">
        <v>32.426228861003224</v>
      </c>
      <c r="V70" s="13">
        <v>32.593204586175275</v>
      </c>
      <c r="W70" s="13">
        <v>32.755992049986524</v>
      </c>
      <c r="X70" s="15">
        <v>32.914521907911364</v>
      </c>
      <c r="Y70" s="13">
        <v>33.068730004591906</v>
      </c>
      <c r="Z70" s="16"/>
    </row>
    <row r="71" spans="1:26" x14ac:dyDescent="0.25">
      <c r="A71" s="11" t="s">
        <v>677</v>
      </c>
      <c r="B71" s="11" t="s">
        <v>376</v>
      </c>
      <c r="C71" s="14">
        <v>47.765499746371113</v>
      </c>
      <c r="D71" s="12">
        <v>46.575159311331504</v>
      </c>
      <c r="E71" s="12">
        <v>45.478233661408417</v>
      </c>
      <c r="F71" s="12">
        <v>44.472795663613283</v>
      </c>
      <c r="G71" s="13">
        <v>43.430640335162934</v>
      </c>
      <c r="H71" s="13">
        <v>42.429011171302264</v>
      </c>
      <c r="I71" s="13">
        <v>41.521094795722334</v>
      </c>
      <c r="J71" s="13">
        <v>40.638045602116861</v>
      </c>
      <c r="K71" s="13">
        <v>39.769763151940502</v>
      </c>
      <c r="L71" s="13">
        <v>38.915608652624329</v>
      </c>
      <c r="M71" s="13">
        <v>38.075598825386678</v>
      </c>
      <c r="N71" s="13">
        <v>37.248946777113325</v>
      </c>
      <c r="O71" s="13">
        <v>36.466083365064151</v>
      </c>
      <c r="P71" s="13">
        <v>35.985272061181277</v>
      </c>
      <c r="Q71" s="13">
        <v>35.49645909009574</v>
      </c>
      <c r="R71" s="13">
        <v>34.998963400062671</v>
      </c>
      <c r="S71" s="13">
        <v>34.497968750223649</v>
      </c>
      <c r="T71" s="13">
        <v>34.013736250529178</v>
      </c>
      <c r="U71" s="13">
        <v>33.528768343944009</v>
      </c>
      <c r="V71" s="13">
        <v>33.043463782933571</v>
      </c>
      <c r="W71" s="13">
        <v>32.558597389362056</v>
      </c>
      <c r="X71" s="15">
        <v>32.074561913238611</v>
      </c>
      <c r="Y71" s="13">
        <v>31.591734992759786</v>
      </c>
      <c r="Z71" s="16"/>
    </row>
    <row r="72" spans="1:26" x14ac:dyDescent="0.25">
      <c r="A72" s="11" t="s">
        <v>677</v>
      </c>
      <c r="B72" s="121" t="s">
        <v>848</v>
      </c>
      <c r="C72" s="14">
        <v>0</v>
      </c>
      <c r="D72" s="12">
        <v>0</v>
      </c>
      <c r="E72" s="12">
        <v>0</v>
      </c>
      <c r="F72" s="12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5">
        <v>0</v>
      </c>
      <c r="Y72" s="13">
        <v>0</v>
      </c>
      <c r="Z72" s="16"/>
    </row>
    <row r="73" spans="1:26" x14ac:dyDescent="0.25">
      <c r="A73" s="11" t="s">
        <v>677</v>
      </c>
      <c r="B73" s="3" t="s">
        <v>849</v>
      </c>
      <c r="C73" s="14">
        <v>12.22</v>
      </c>
      <c r="D73" s="12">
        <v>11.884448790964708</v>
      </c>
      <c r="E73" s="12">
        <v>11.742899299919069</v>
      </c>
      <c r="F73" s="12">
        <v>11.573297194250586</v>
      </c>
      <c r="G73" s="13">
        <v>11.391927933734239</v>
      </c>
      <c r="H73" s="13">
        <v>11.219109825140208</v>
      </c>
      <c r="I73" s="13">
        <v>11.072748183195005</v>
      </c>
      <c r="J73" s="13">
        <v>10.930350732490012</v>
      </c>
      <c r="K73" s="13">
        <v>10.789827528280904</v>
      </c>
      <c r="L73" s="13">
        <v>10.651040197709726</v>
      </c>
      <c r="M73" s="13">
        <v>10.514063515054817</v>
      </c>
      <c r="N73" s="13">
        <v>10.378703926964393</v>
      </c>
      <c r="O73" s="13">
        <v>10.249049217879149</v>
      </c>
      <c r="P73" s="13">
        <v>10.202279146625253</v>
      </c>
      <c r="Q73" s="13">
        <v>10.151769618328778</v>
      </c>
      <c r="R73" s="13">
        <v>10.097139459448501</v>
      </c>
      <c r="S73" s="13">
        <v>10.040105601079039</v>
      </c>
      <c r="T73" s="13">
        <v>9.9844310208222975</v>
      </c>
      <c r="U73" s="13">
        <v>9.9272819639918506</v>
      </c>
      <c r="V73" s="13">
        <v>9.8687536462846506</v>
      </c>
      <c r="W73" s="13">
        <v>9.8090892985246292</v>
      </c>
      <c r="X73" s="15">
        <v>9.7483978134402953</v>
      </c>
      <c r="Y73" s="13">
        <v>9.6867880007287681</v>
      </c>
      <c r="Z73" s="16"/>
    </row>
    <row r="74" spans="1:26" x14ac:dyDescent="0.25">
      <c r="A74" s="11" t="s">
        <v>677</v>
      </c>
      <c r="B74" s="11" t="s">
        <v>377</v>
      </c>
      <c r="C74" s="14">
        <v>15.278718272523349</v>
      </c>
      <c r="D74" s="12">
        <v>13.84220970802456</v>
      </c>
      <c r="E74" s="12">
        <v>20.485408990589676</v>
      </c>
      <c r="F74" s="12">
        <v>19.931580021639146</v>
      </c>
      <c r="G74" s="13">
        <v>19.36014026741335</v>
      </c>
      <c r="H74" s="13">
        <v>18.805022419164711</v>
      </c>
      <c r="I74" s="13">
        <v>18.277196620584363</v>
      </c>
      <c r="J74" s="13">
        <v>17.771477528722684</v>
      </c>
      <c r="K74" s="13">
        <v>17.272342702980438</v>
      </c>
      <c r="L74" s="13">
        <v>16.77948766061402</v>
      </c>
      <c r="M74" s="13">
        <v>16.292768061537046</v>
      </c>
      <c r="N74" s="13">
        <v>15.811852380378273</v>
      </c>
      <c r="O74" s="13">
        <v>15.394825307298824</v>
      </c>
      <c r="P74" s="13">
        <v>15.10810563874945</v>
      </c>
      <c r="Q74" s="13">
        <v>14.820631563229325</v>
      </c>
      <c r="R74" s="13">
        <v>14.532494051967086</v>
      </c>
      <c r="S74" s="13">
        <v>14.24489643134981</v>
      </c>
      <c r="T74" s="13">
        <v>13.988487673469882</v>
      </c>
      <c r="U74" s="13">
        <v>13.733346966136093</v>
      </c>
      <c r="V74" s="13">
        <v>13.479615027035495</v>
      </c>
      <c r="W74" s="13">
        <v>13.227483502760675</v>
      </c>
      <c r="X74" s="15">
        <v>12.977068594267621</v>
      </c>
      <c r="Y74" s="13">
        <v>12.728475847017924</v>
      </c>
      <c r="Z74" s="16"/>
    </row>
    <row r="75" spans="1:26" x14ac:dyDescent="0.25">
      <c r="A75" s="11" t="s">
        <v>677</v>
      </c>
      <c r="B75" s="11" t="s">
        <v>378</v>
      </c>
      <c r="C75" s="14">
        <v>14.516580036237094</v>
      </c>
      <c r="D75" s="12">
        <v>14.365523794784007</v>
      </c>
      <c r="E75" s="12">
        <v>14.266119020115996</v>
      </c>
      <c r="F75" s="12">
        <v>13.855934984503445</v>
      </c>
      <c r="G75" s="13">
        <v>13.732674819067086</v>
      </c>
      <c r="H75" s="13">
        <v>13.61291192502237</v>
      </c>
      <c r="I75" s="13">
        <v>13.490206343902461</v>
      </c>
      <c r="J75" s="13">
        <v>13.366148746371408</v>
      </c>
      <c r="K75" s="13">
        <v>13.24202254822065</v>
      </c>
      <c r="L75" s="13">
        <v>13.117792294251291</v>
      </c>
      <c r="M75" s="13">
        <v>12.993394545657575</v>
      </c>
      <c r="N75" s="13">
        <v>12.868801054574867</v>
      </c>
      <c r="O75" s="13">
        <v>12.756839803437492</v>
      </c>
      <c r="P75" s="13">
        <v>12.751080184479001</v>
      </c>
      <c r="Q75" s="13">
        <v>12.745122217011073</v>
      </c>
      <c r="R75" s="13">
        <v>12.739063513212317</v>
      </c>
      <c r="S75" s="13">
        <v>12.732646528232875</v>
      </c>
      <c r="T75" s="13">
        <v>12.73250615067928</v>
      </c>
      <c r="U75" s="13">
        <v>12.731806739414665</v>
      </c>
      <c r="V75" s="13">
        <v>12.730531998381126</v>
      </c>
      <c r="W75" s="13">
        <v>12.728635493510993</v>
      </c>
      <c r="X75" s="15">
        <v>12.726093538053748</v>
      </c>
      <c r="Y75" s="13">
        <v>12.722880961575566</v>
      </c>
      <c r="Z75" s="16"/>
    </row>
    <row r="76" spans="1:26" x14ac:dyDescent="0.25">
      <c r="A76" s="11" t="s">
        <v>677</v>
      </c>
      <c r="B76" s="11" t="s">
        <v>379</v>
      </c>
      <c r="C76" s="14">
        <v>9.73</v>
      </c>
      <c r="D76" s="12">
        <v>10.364542217235583</v>
      </c>
      <c r="E76" s="12">
        <v>11.179785127217398</v>
      </c>
      <c r="F76" s="12">
        <v>11.018301050171662</v>
      </c>
      <c r="G76" s="13">
        <v>10.845595131932596</v>
      </c>
      <c r="H76" s="13">
        <v>10.680997427432914</v>
      </c>
      <c r="I76" s="13">
        <v>10.541277696777064</v>
      </c>
      <c r="J76" s="13">
        <v>10.405284375141923</v>
      </c>
      <c r="K76" s="13">
        <v>10.271078736854568</v>
      </c>
      <c r="L76" s="13">
        <v>10.138529924768914</v>
      </c>
      <c r="M76" s="13">
        <v>10.007707185086362</v>
      </c>
      <c r="N76" s="13">
        <v>9.8784279160858386</v>
      </c>
      <c r="O76" s="13">
        <v>9.7546097506104061</v>
      </c>
      <c r="P76" s="13">
        <v>9.709722790091396</v>
      </c>
      <c r="Q76" s="13">
        <v>9.6613291498710492</v>
      </c>
      <c r="R76" s="13">
        <v>9.6090726627360858</v>
      </c>
      <c r="S76" s="13">
        <v>9.5545646790028069</v>
      </c>
      <c r="T76" s="13">
        <v>9.5013802990555494</v>
      </c>
      <c r="U76" s="13">
        <v>9.4468156085870305</v>
      </c>
      <c r="V76" s="13">
        <v>9.3909602564580954</v>
      </c>
      <c r="W76" s="13">
        <v>9.3340425492587258</v>
      </c>
      <c r="X76" s="15">
        <v>9.2761647984589928</v>
      </c>
      <c r="Y76" s="13">
        <v>9.2174291845322465</v>
      </c>
      <c r="Z76" s="16"/>
    </row>
    <row r="77" spans="1:26" x14ac:dyDescent="0.25">
      <c r="A77" s="11" t="s">
        <v>677</v>
      </c>
      <c r="B77" s="11" t="s">
        <v>380</v>
      </c>
      <c r="C77" s="14">
        <v>5.8</v>
      </c>
      <c r="D77" s="12">
        <v>0</v>
      </c>
      <c r="E77" s="12">
        <v>0</v>
      </c>
      <c r="F77" s="12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5">
        <v>0</v>
      </c>
      <c r="Y77" s="13">
        <v>0</v>
      </c>
      <c r="Z77" s="16"/>
    </row>
    <row r="78" spans="1:26" x14ac:dyDescent="0.25">
      <c r="A78" s="11" t="s">
        <v>677</v>
      </c>
      <c r="B78" s="11" t="s">
        <v>381</v>
      </c>
      <c r="C78" s="14">
        <v>33.473879297942176</v>
      </c>
      <c r="D78" s="12">
        <v>33.5432046497735</v>
      </c>
      <c r="E78" s="12">
        <v>33.183669698739713</v>
      </c>
      <c r="F78" s="12">
        <v>33.023840258343945</v>
      </c>
      <c r="G78" s="13">
        <v>32.811934697021272</v>
      </c>
      <c r="H78" s="13">
        <v>32.60311935093965</v>
      </c>
      <c r="I78" s="13">
        <v>32.392491155260686</v>
      </c>
      <c r="J78" s="13">
        <v>32.190290361904097</v>
      </c>
      <c r="K78" s="13">
        <v>31.982849728685988</v>
      </c>
      <c r="L78" s="13">
        <v>31.770071997849268</v>
      </c>
      <c r="M78" s="13">
        <v>31.55189910389354</v>
      </c>
      <c r="N78" s="13">
        <v>31.328212361042244</v>
      </c>
      <c r="O78" s="13">
        <v>31.178247686867508</v>
      </c>
      <c r="P78" s="13">
        <v>31.283707681963978</v>
      </c>
      <c r="Q78" s="13">
        <v>31.385010391650972</v>
      </c>
      <c r="R78" s="13">
        <v>31.481989530061938</v>
      </c>
      <c r="S78" s="13">
        <v>31.574920205748253</v>
      </c>
      <c r="T78" s="13">
        <v>31.705368743540763</v>
      </c>
      <c r="U78" s="13">
        <v>31.831984223887144</v>
      </c>
      <c r="V78" s="13">
        <v>31.954720104275886</v>
      </c>
      <c r="W78" s="13">
        <v>32.073567847963929</v>
      </c>
      <c r="X78" s="15">
        <v>32.188494300239334</v>
      </c>
      <c r="Y78" s="13">
        <v>32.299470312241496</v>
      </c>
      <c r="Z78" s="16"/>
    </row>
    <row r="79" spans="1:26" x14ac:dyDescent="0.25">
      <c r="A79" s="11" t="s">
        <v>677</v>
      </c>
      <c r="B79" s="11" t="s">
        <v>382</v>
      </c>
      <c r="C79" s="14">
        <v>12.754736050798467</v>
      </c>
      <c r="D79" s="12">
        <v>12.629785149816634</v>
      </c>
      <c r="E79" s="12">
        <v>12.392089322970357</v>
      </c>
      <c r="F79" s="12">
        <v>12.216080791996387</v>
      </c>
      <c r="G79" s="13">
        <v>12.023411548583335</v>
      </c>
      <c r="H79" s="13">
        <v>11.834231604176349</v>
      </c>
      <c r="I79" s="13">
        <v>11.641976210181932</v>
      </c>
      <c r="J79" s="13">
        <v>11.456830613749506</v>
      </c>
      <c r="K79" s="13">
        <v>11.27206292923902</v>
      </c>
      <c r="L79" s="13">
        <v>11.087599443333655</v>
      </c>
      <c r="M79" s="13">
        <v>10.90333098029369</v>
      </c>
      <c r="N79" s="13">
        <v>10.71919563133209</v>
      </c>
      <c r="O79" s="13">
        <v>10.572358185396807</v>
      </c>
      <c r="P79" s="13">
        <v>10.514467058551617</v>
      </c>
      <c r="Q79" s="13">
        <v>10.457015361644149</v>
      </c>
      <c r="R79" s="13">
        <v>10.400188020267107</v>
      </c>
      <c r="S79" s="13">
        <v>10.343653229156152</v>
      </c>
      <c r="T79" s="13">
        <v>10.306260234439804</v>
      </c>
      <c r="U79" s="13">
        <v>10.269002637924302</v>
      </c>
      <c r="V79" s="13">
        <v>10.231874231940964</v>
      </c>
      <c r="W79" s="13">
        <v>10.194823014299994</v>
      </c>
      <c r="X79" s="15">
        <v>10.157829365727942</v>
      </c>
      <c r="Y79" s="13">
        <v>10.120870488520756</v>
      </c>
      <c r="Z79" s="16"/>
    </row>
    <row r="80" spans="1:26" x14ac:dyDescent="0.25">
      <c r="A80" s="11" t="s">
        <v>677</v>
      </c>
      <c r="B80" s="11" t="s">
        <v>383</v>
      </c>
      <c r="C80" s="14">
        <v>27.22548364864009</v>
      </c>
      <c r="D80" s="12">
        <v>26.482855953278342</v>
      </c>
      <c r="E80" s="12">
        <v>26.568141657405917</v>
      </c>
      <c r="F80" s="12">
        <v>26.519149936808795</v>
      </c>
      <c r="G80" s="13">
        <v>26.42923067310679</v>
      </c>
      <c r="H80" s="13">
        <v>26.344048578642404</v>
      </c>
      <c r="I80" s="13">
        <v>26.286449543916213</v>
      </c>
      <c r="J80" s="13">
        <v>26.233838607829547</v>
      </c>
      <c r="K80" s="13">
        <v>26.175962448754525</v>
      </c>
      <c r="L80" s="13">
        <v>26.112697619814821</v>
      </c>
      <c r="M80" s="13">
        <v>26.044226565044692</v>
      </c>
      <c r="N80" s="13">
        <v>25.970329109607771</v>
      </c>
      <c r="O80" s="13">
        <v>25.934136403731145</v>
      </c>
      <c r="P80" s="13">
        <v>26.10524841779878</v>
      </c>
      <c r="Q80" s="13">
        <v>26.267351336010794</v>
      </c>
      <c r="R80" s="13">
        <v>26.419584662405693</v>
      </c>
      <c r="S80" s="13">
        <v>26.564444169682972</v>
      </c>
      <c r="T80" s="13">
        <v>26.72696322412374</v>
      </c>
      <c r="U80" s="13">
        <v>26.883545750393314</v>
      </c>
      <c r="V80" s="13">
        <v>27.034238127609893</v>
      </c>
      <c r="W80" s="13">
        <v>27.179347771643609</v>
      </c>
      <c r="X80" s="15">
        <v>27.31897266961014</v>
      </c>
      <c r="Y80" s="13">
        <v>27.453220912005463</v>
      </c>
      <c r="Z80" s="16"/>
    </row>
    <row r="81" spans="1:26" x14ac:dyDescent="0.25">
      <c r="A81" s="11" t="s">
        <v>677</v>
      </c>
      <c r="B81" s="11" t="s">
        <v>384</v>
      </c>
      <c r="C81" s="14">
        <v>14.261738447009163</v>
      </c>
      <c r="D81" s="12">
        <v>14.162913334551435</v>
      </c>
      <c r="E81" s="12">
        <v>13.944903077091878</v>
      </c>
      <c r="F81" s="12">
        <v>13.745119986349723</v>
      </c>
      <c r="G81" s="13">
        <v>13.526110224005325</v>
      </c>
      <c r="H81" s="13">
        <v>13.310108102424572</v>
      </c>
      <c r="I81" s="13">
        <v>13.080988644391828</v>
      </c>
      <c r="J81" s="13">
        <v>12.858144230663569</v>
      </c>
      <c r="K81" s="13">
        <v>12.635920267060666</v>
      </c>
      <c r="L81" s="13">
        <v>12.414261398255707</v>
      </c>
      <c r="M81" s="13">
        <v>12.192983319599739</v>
      </c>
      <c r="N81" s="13">
        <v>11.972069032347958</v>
      </c>
      <c r="O81" s="13">
        <v>11.793115124878996</v>
      </c>
      <c r="P81" s="13">
        <v>11.714874745647341</v>
      </c>
      <c r="Q81" s="13">
        <v>11.638844864510183</v>
      </c>
      <c r="R81" s="13">
        <v>11.56544822705526</v>
      </c>
      <c r="S81" s="13">
        <v>11.493577827011613</v>
      </c>
      <c r="T81" s="13">
        <v>11.44367681769301</v>
      </c>
      <c r="U81" s="13">
        <v>11.394696218916909</v>
      </c>
      <c r="V81" s="13">
        <v>11.346598263673911</v>
      </c>
      <c r="W81" s="13">
        <v>11.299221950678298</v>
      </c>
      <c r="X81" s="15">
        <v>11.252502806239304</v>
      </c>
      <c r="Y81" s="13">
        <v>11.206371044159908</v>
      </c>
      <c r="Z81" s="16"/>
    </row>
    <row r="82" spans="1:26" x14ac:dyDescent="0.25">
      <c r="A82" s="11" t="s">
        <v>677</v>
      </c>
      <c r="B82" s="11" t="s">
        <v>385</v>
      </c>
      <c r="C82" s="14">
        <v>2.21</v>
      </c>
      <c r="D82" s="12">
        <v>2.1625966752798722</v>
      </c>
      <c r="E82" s="12">
        <v>2.132238172002856</v>
      </c>
      <c r="F82" s="12">
        <v>2.1014420433722703</v>
      </c>
      <c r="G82" s="13">
        <v>2.0685088682439434</v>
      </c>
      <c r="H82" s="13">
        <v>2.0371276833795178</v>
      </c>
      <c r="I82" s="13">
        <v>2.0105437777930506</v>
      </c>
      <c r="J82" s="13">
        <v>1.9846786613181757</v>
      </c>
      <c r="K82" s="13">
        <v>1.959153935148346</v>
      </c>
      <c r="L82" s="13">
        <v>1.9339444927379217</v>
      </c>
      <c r="M82" s="13">
        <v>1.9090638699730953</v>
      </c>
      <c r="N82" s="13">
        <v>1.8844769576398221</v>
      </c>
      <c r="O82" s="13">
        <v>1.8609265538808659</v>
      </c>
      <c r="P82" s="13">
        <v>1.8524265294661695</v>
      </c>
      <c r="Q82" s="13">
        <v>1.8432486454474482</v>
      </c>
      <c r="R82" s="13">
        <v>1.8333238329044694</v>
      </c>
      <c r="S82" s="13">
        <v>1.822963351337719</v>
      </c>
      <c r="T82" s="13">
        <v>1.8128503119119153</v>
      </c>
      <c r="U82" s="13">
        <v>1.8024700416175237</v>
      </c>
      <c r="V82" s="13">
        <v>1.7918398080894935</v>
      </c>
      <c r="W82" s="13">
        <v>1.781003706930399</v>
      </c>
      <c r="X82" s="15">
        <v>1.7699814815666763</v>
      </c>
      <c r="Y82" s="13">
        <v>1.7587928592412938</v>
      </c>
      <c r="Z82" s="16"/>
    </row>
    <row r="83" spans="1:26" x14ac:dyDescent="0.25">
      <c r="A83" s="11" t="s">
        <v>677</v>
      </c>
      <c r="B83" s="11" t="s">
        <v>386</v>
      </c>
      <c r="C83" s="14">
        <v>32.021329727294535</v>
      </c>
      <c r="D83" s="12">
        <v>31.48773481960643</v>
      </c>
      <c r="E83" s="12">
        <v>31.26833564812862</v>
      </c>
      <c r="F83" s="12">
        <v>30.984798022137287</v>
      </c>
      <c r="G83" s="13">
        <v>30.657138149332035</v>
      </c>
      <c r="H83" s="13">
        <v>30.337818020486583</v>
      </c>
      <c r="I83" s="13">
        <v>30.036594016621056</v>
      </c>
      <c r="J83" s="13">
        <v>29.750096614326843</v>
      </c>
      <c r="K83" s="13">
        <v>29.461404220317291</v>
      </c>
      <c r="L83" s="13">
        <v>29.170320768394475</v>
      </c>
      <c r="M83" s="13">
        <v>28.87683167720191</v>
      </c>
      <c r="N83" s="13">
        <v>28.580687324874923</v>
      </c>
      <c r="O83" s="13">
        <v>28.358523290886151</v>
      </c>
      <c r="P83" s="13">
        <v>28.368221081986189</v>
      </c>
      <c r="Q83" s="13">
        <v>28.372546377127858</v>
      </c>
      <c r="R83" s="13">
        <v>28.371149534515915</v>
      </c>
      <c r="S83" s="13">
        <v>28.365455089845248</v>
      </c>
      <c r="T83" s="13">
        <v>28.396493063492969</v>
      </c>
      <c r="U83" s="13">
        <v>28.424111637250849</v>
      </c>
      <c r="V83" s="13">
        <v>28.448353667248909</v>
      </c>
      <c r="W83" s="13">
        <v>28.469389723097375</v>
      </c>
      <c r="X83" s="15">
        <v>28.487278997766616</v>
      </c>
      <c r="Y83" s="13">
        <v>28.502082547490403</v>
      </c>
      <c r="Z83" s="16"/>
    </row>
    <row r="84" spans="1:26" x14ac:dyDescent="0.25">
      <c r="A84" s="11" t="s">
        <v>677</v>
      </c>
      <c r="B84" s="11" t="s">
        <v>387</v>
      </c>
      <c r="C84" s="14">
        <v>7.9262723259862735</v>
      </c>
      <c r="D84" s="12">
        <v>8.027594640094124</v>
      </c>
      <c r="E84" s="12">
        <v>7.8576004465673925</v>
      </c>
      <c r="F84" s="12">
        <v>7.7915865607286223</v>
      </c>
      <c r="G84" s="13">
        <v>7.7132747751438941</v>
      </c>
      <c r="H84" s="13">
        <v>7.6355611322540984</v>
      </c>
      <c r="I84" s="13">
        <v>7.5550859983752447</v>
      </c>
      <c r="J84" s="13">
        <v>7.4791672934765057</v>
      </c>
      <c r="K84" s="13">
        <v>7.4021511038611232</v>
      </c>
      <c r="L84" s="13">
        <v>7.3240061937956433</v>
      </c>
      <c r="M84" s="13">
        <v>7.244687522211362</v>
      </c>
      <c r="N84" s="13">
        <v>7.1641660159926657</v>
      </c>
      <c r="O84" s="13">
        <v>7.1104589767628736</v>
      </c>
      <c r="P84" s="13">
        <v>7.1155865258406461</v>
      </c>
      <c r="Q84" s="13">
        <v>7.1202981788926687</v>
      </c>
      <c r="R84" s="13">
        <v>7.1246335873067679</v>
      </c>
      <c r="S84" s="13">
        <v>7.1284625017663652</v>
      </c>
      <c r="T84" s="13">
        <v>7.1461424780476115</v>
      </c>
      <c r="U84" s="13">
        <v>7.1632823001581265</v>
      </c>
      <c r="V84" s="13">
        <v>7.179866592381865</v>
      </c>
      <c r="W84" s="13">
        <v>7.1958670539706242</v>
      </c>
      <c r="X84" s="15">
        <v>7.2112667749901167</v>
      </c>
      <c r="Y84" s="13">
        <v>7.226048834358048</v>
      </c>
      <c r="Z84" s="16"/>
    </row>
    <row r="85" spans="1:26" x14ac:dyDescent="0.25">
      <c r="A85" s="11" t="s">
        <v>677</v>
      </c>
      <c r="B85" s="11" t="s">
        <v>388</v>
      </c>
      <c r="C85" s="14">
        <v>8.3382346851759639</v>
      </c>
      <c r="D85" s="12">
        <v>8.3528200198484601</v>
      </c>
      <c r="E85" s="12">
        <v>6.6387762052165042</v>
      </c>
      <c r="F85" s="12">
        <v>6.5428907900322208</v>
      </c>
      <c r="G85" s="13">
        <v>6.4403504797436462</v>
      </c>
      <c r="H85" s="13">
        <v>6.3426403389316413</v>
      </c>
      <c r="I85" s="13">
        <v>6.2598478897380589</v>
      </c>
      <c r="J85" s="13">
        <v>6.1792905213475704</v>
      </c>
      <c r="K85" s="13">
        <v>6.0997931671889782</v>
      </c>
      <c r="L85" s="13">
        <v>6.0212777107018614</v>
      </c>
      <c r="M85" s="13">
        <v>5.9437861786105364</v>
      </c>
      <c r="N85" s="13">
        <v>5.8672093586148728</v>
      </c>
      <c r="O85" s="13">
        <v>5.7938615373851743</v>
      </c>
      <c r="P85" s="13">
        <v>5.7673747263387964</v>
      </c>
      <c r="Q85" s="13">
        <v>5.7387806189542143</v>
      </c>
      <c r="R85" s="13">
        <v>5.7078645747362264</v>
      </c>
      <c r="S85" s="13">
        <v>5.675594300408493</v>
      </c>
      <c r="T85" s="13">
        <v>5.6440962297051414</v>
      </c>
      <c r="U85" s="13">
        <v>5.6117675493355472</v>
      </c>
      <c r="V85" s="13">
        <v>5.5786619619130633</v>
      </c>
      <c r="W85" s="13">
        <v>5.544916562798357</v>
      </c>
      <c r="X85" s="15">
        <v>5.5105927413355564</v>
      </c>
      <c r="Y85" s="13">
        <v>5.4757518333362905</v>
      </c>
      <c r="Z85" s="16"/>
    </row>
    <row r="86" spans="1:26" x14ac:dyDescent="0.25">
      <c r="A86" s="11" t="s">
        <v>677</v>
      </c>
      <c r="B86" s="11" t="s">
        <v>389</v>
      </c>
      <c r="C86" s="14">
        <v>0</v>
      </c>
      <c r="D86" s="12">
        <v>0</v>
      </c>
      <c r="E86" s="12">
        <v>0</v>
      </c>
      <c r="F86" s="12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5">
        <v>0</v>
      </c>
      <c r="Y86" s="13">
        <v>0</v>
      </c>
      <c r="Z86" s="16"/>
    </row>
    <row r="87" spans="1:26" x14ac:dyDescent="0.25">
      <c r="A87" s="11" t="s">
        <v>677</v>
      </c>
      <c r="B87" s="11" t="s">
        <v>390</v>
      </c>
      <c r="C87" s="14">
        <v>0</v>
      </c>
      <c r="D87" s="12">
        <v>0</v>
      </c>
      <c r="E87" s="12">
        <v>0</v>
      </c>
      <c r="F87" s="12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5">
        <v>0</v>
      </c>
      <c r="Y87" s="13">
        <v>0</v>
      </c>
      <c r="Z87" s="16"/>
    </row>
    <row r="88" spans="1:26" x14ac:dyDescent="0.25">
      <c r="A88" s="11" t="s">
        <v>677</v>
      </c>
      <c r="B88" s="11" t="s">
        <v>391</v>
      </c>
      <c r="C88" s="14">
        <v>0</v>
      </c>
      <c r="D88" s="12">
        <v>0</v>
      </c>
      <c r="E88" s="12">
        <v>0</v>
      </c>
      <c r="F88" s="12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5">
        <v>0</v>
      </c>
      <c r="Y88" s="13">
        <v>0</v>
      </c>
      <c r="Z88" s="16"/>
    </row>
    <row r="89" spans="1:26" x14ac:dyDescent="0.25">
      <c r="A89" s="11" t="s">
        <v>677</v>
      </c>
      <c r="B89" s="11" t="s">
        <v>392</v>
      </c>
      <c r="C89" s="14">
        <v>0</v>
      </c>
      <c r="D89" s="12">
        <v>0</v>
      </c>
      <c r="E89" s="12">
        <v>0</v>
      </c>
      <c r="F89" s="12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5">
        <v>0</v>
      </c>
      <c r="Y89" s="13">
        <v>0</v>
      </c>
      <c r="Z89" s="16"/>
    </row>
    <row r="90" spans="1:26" x14ac:dyDescent="0.25">
      <c r="A90" s="11" t="s">
        <v>677</v>
      </c>
      <c r="B90" s="11" t="s">
        <v>393</v>
      </c>
      <c r="C90" s="14">
        <v>0</v>
      </c>
      <c r="D90" s="12">
        <v>0</v>
      </c>
      <c r="E90" s="12">
        <v>0</v>
      </c>
      <c r="F90" s="12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5">
        <v>0</v>
      </c>
      <c r="Y90" s="13">
        <v>0</v>
      </c>
      <c r="Z90" s="16"/>
    </row>
    <row r="91" spans="1:26" x14ac:dyDescent="0.25">
      <c r="A91" s="11" t="s">
        <v>678</v>
      </c>
      <c r="B91" s="9" t="s">
        <v>394</v>
      </c>
      <c r="C91" s="14">
        <v>709.98377962595646</v>
      </c>
      <c r="D91" s="12">
        <v>639.62509851547543</v>
      </c>
      <c r="E91" s="12">
        <v>639.2230772381107</v>
      </c>
      <c r="F91" s="12">
        <v>636.79331385891533</v>
      </c>
      <c r="G91" s="13">
        <v>634.10431138179069</v>
      </c>
      <c r="H91" s="13">
        <v>631.56960480289774</v>
      </c>
      <c r="I91" s="13">
        <v>628.79665545553985</v>
      </c>
      <c r="J91" s="13">
        <v>625.88476711984333</v>
      </c>
      <c r="K91" s="13">
        <v>622.98626546235084</v>
      </c>
      <c r="L91" s="13">
        <v>620.10313568616868</v>
      </c>
      <c r="M91" s="13">
        <v>617.23521601064726</v>
      </c>
      <c r="N91" s="13">
        <v>614.38506267960713</v>
      </c>
      <c r="O91" s="13">
        <v>611.19124293114248</v>
      </c>
      <c r="P91" s="13">
        <v>613.11552921885345</v>
      </c>
      <c r="Q91" s="13">
        <v>615.07948920730007</v>
      </c>
      <c r="R91" s="13">
        <v>617.08768308244328</v>
      </c>
      <c r="S91" s="13">
        <v>619.12341888055346</v>
      </c>
      <c r="T91" s="13">
        <v>621.01425536524596</v>
      </c>
      <c r="U91" s="13">
        <v>622.9233669145865</v>
      </c>
      <c r="V91" s="13">
        <v>624.85053539266812</v>
      </c>
      <c r="W91" s="13">
        <v>626.79404342181397</v>
      </c>
      <c r="X91" s="15">
        <v>628.75356551110099</v>
      </c>
      <c r="Y91" s="13">
        <v>630.72879825532959</v>
      </c>
      <c r="Z91" s="16"/>
    </row>
    <row r="92" spans="1:26" x14ac:dyDescent="0.25">
      <c r="A92" s="11" t="s">
        <v>678</v>
      </c>
      <c r="B92" s="11" t="s">
        <v>395</v>
      </c>
      <c r="C92" s="14">
        <v>18.183411763816878</v>
      </c>
      <c r="D92" s="12">
        <v>18.355201262654344</v>
      </c>
      <c r="E92" s="12">
        <v>19.210011614000358</v>
      </c>
      <c r="F92" s="12">
        <v>19.989202781169702</v>
      </c>
      <c r="G92" s="13">
        <v>20.74019791298139</v>
      </c>
      <c r="H92" s="13">
        <v>21.476886040131831</v>
      </c>
      <c r="I92" s="13">
        <v>22.188532347471821</v>
      </c>
      <c r="J92" s="13">
        <v>22.873930062596607</v>
      </c>
      <c r="K92" s="13">
        <v>23.545420514144997</v>
      </c>
      <c r="L92" s="13">
        <v>24.203448037464632</v>
      </c>
      <c r="M92" s="13">
        <v>24.848435874550045</v>
      </c>
      <c r="N92" s="13">
        <v>25.480824155264585</v>
      </c>
      <c r="O92" s="13">
        <v>26.084333432430451</v>
      </c>
      <c r="P92" s="13">
        <v>26.896210221696311</v>
      </c>
      <c r="Q92" s="13">
        <v>27.704643660795451</v>
      </c>
      <c r="R92" s="13">
        <v>28.50865583812687</v>
      </c>
      <c r="S92" s="13">
        <v>29.308196676553131</v>
      </c>
      <c r="T92" s="13">
        <v>30.094879408079759</v>
      </c>
      <c r="U92" s="13">
        <v>30.876450865870559</v>
      </c>
      <c r="V92" s="13">
        <v>31.65273718169226</v>
      </c>
      <c r="W92" s="13">
        <v>32.423722453797041</v>
      </c>
      <c r="X92" s="15">
        <v>33.189347976025275</v>
      </c>
      <c r="Y92" s="13">
        <v>33.949593156488298</v>
      </c>
      <c r="Z92" s="16"/>
    </row>
    <row r="93" spans="1:26" x14ac:dyDescent="0.25">
      <c r="A93" s="11" t="s">
        <v>678</v>
      </c>
      <c r="B93" s="11" t="s">
        <v>396</v>
      </c>
      <c r="C93" s="14">
        <v>20.215599279236489</v>
      </c>
      <c r="D93" s="12">
        <v>19.787294055979793</v>
      </c>
      <c r="E93" s="12">
        <v>20.017321566659479</v>
      </c>
      <c r="F93" s="12">
        <v>20.206188730112977</v>
      </c>
      <c r="G93" s="13">
        <v>20.379045587294137</v>
      </c>
      <c r="H93" s="13">
        <v>20.548158079517744</v>
      </c>
      <c r="I93" s="13">
        <v>20.679120538360312</v>
      </c>
      <c r="J93" s="13">
        <v>20.791536209710049</v>
      </c>
      <c r="K93" s="13">
        <v>20.899919940832927</v>
      </c>
      <c r="L93" s="13">
        <v>21.00451769876446</v>
      </c>
      <c r="M93" s="13">
        <v>21.105289779927944</v>
      </c>
      <c r="N93" s="13">
        <v>21.202556287285347</v>
      </c>
      <c r="O93" s="13">
        <v>21.285759032552491</v>
      </c>
      <c r="P93" s="13">
        <v>21.547674391464927</v>
      </c>
      <c r="Q93" s="13">
        <v>21.813617849729042</v>
      </c>
      <c r="R93" s="13">
        <v>22.083988585005478</v>
      </c>
      <c r="S93" s="13">
        <v>22.356495675113781</v>
      </c>
      <c r="T93" s="13">
        <v>22.624363927873006</v>
      </c>
      <c r="U93" s="13">
        <v>22.892891700084277</v>
      </c>
      <c r="V93" s="13">
        <v>23.161948201870324</v>
      </c>
      <c r="W93" s="13">
        <v>23.431226110643774</v>
      </c>
      <c r="X93" s="15">
        <v>23.700594844382479</v>
      </c>
      <c r="Y93" s="13">
        <v>23.96993080013554</v>
      </c>
      <c r="Z93" s="16"/>
    </row>
    <row r="94" spans="1:26" x14ac:dyDescent="0.25">
      <c r="A94" s="11" t="s">
        <v>678</v>
      </c>
      <c r="B94" s="11" t="s">
        <v>397</v>
      </c>
      <c r="C94" s="14">
        <v>27.247903465707466</v>
      </c>
      <c r="D94" s="12">
        <v>26.115110029306997</v>
      </c>
      <c r="E94" s="12">
        <v>25.894174072907404</v>
      </c>
      <c r="F94" s="12">
        <v>25.661888326056353</v>
      </c>
      <c r="G94" s="13">
        <v>25.421749675727511</v>
      </c>
      <c r="H94" s="13">
        <v>25.189893445278386</v>
      </c>
      <c r="I94" s="13">
        <v>24.942607173330288</v>
      </c>
      <c r="J94" s="13">
        <v>24.687942986518848</v>
      </c>
      <c r="K94" s="13">
        <v>24.436042138875205</v>
      </c>
      <c r="L94" s="13">
        <v>24.186946270940631</v>
      </c>
      <c r="M94" s="13">
        <v>23.940524017783382</v>
      </c>
      <c r="N94" s="13">
        <v>23.696864894047692</v>
      </c>
      <c r="O94" s="13">
        <v>23.443025378686354</v>
      </c>
      <c r="P94" s="13">
        <v>23.388262992267389</v>
      </c>
      <c r="Q94" s="13">
        <v>23.337214364810457</v>
      </c>
      <c r="R94" s="13">
        <v>23.29044884239989</v>
      </c>
      <c r="S94" s="13">
        <v>23.246567353193711</v>
      </c>
      <c r="T94" s="13">
        <v>23.198968135335715</v>
      </c>
      <c r="U94" s="13">
        <v>23.153569816179353</v>
      </c>
      <c r="V94" s="13">
        <v>23.110365911775112</v>
      </c>
      <c r="W94" s="13">
        <v>23.069190866065249</v>
      </c>
      <c r="X94" s="15">
        <v>23.030003467971099</v>
      </c>
      <c r="Y94" s="13">
        <v>22.992755545118033</v>
      </c>
      <c r="Z94" s="16"/>
    </row>
    <row r="95" spans="1:26" x14ac:dyDescent="0.25">
      <c r="A95" s="11" t="s">
        <v>678</v>
      </c>
      <c r="B95" s="11" t="s">
        <v>398</v>
      </c>
      <c r="C95" s="14">
        <v>18.643914610279399</v>
      </c>
      <c r="D95" s="12">
        <v>18.294804754438907</v>
      </c>
      <c r="E95" s="12">
        <v>18.069374161125246</v>
      </c>
      <c r="F95" s="12">
        <v>17.940999956182193</v>
      </c>
      <c r="G95" s="13">
        <v>17.806381172521917</v>
      </c>
      <c r="H95" s="13">
        <v>17.676806034727463</v>
      </c>
      <c r="I95" s="13">
        <v>17.535224020257974</v>
      </c>
      <c r="J95" s="13">
        <v>17.383175541677748</v>
      </c>
      <c r="K95" s="13">
        <v>17.23256725671801</v>
      </c>
      <c r="L95" s="13">
        <v>17.083442984560303</v>
      </c>
      <c r="M95" s="13">
        <v>16.935721708596283</v>
      </c>
      <c r="N95" s="13">
        <v>16.789481447107459</v>
      </c>
      <c r="O95" s="13">
        <v>16.635551824447102</v>
      </c>
      <c r="P95" s="13">
        <v>16.622601573220294</v>
      </c>
      <c r="Q95" s="13">
        <v>16.61218977807431</v>
      </c>
      <c r="R95" s="13">
        <v>16.604689872247505</v>
      </c>
      <c r="S95" s="13">
        <v>16.599094987117955</v>
      </c>
      <c r="T95" s="13">
        <v>16.590674051738638</v>
      </c>
      <c r="U95" s="13">
        <v>16.58364299482075</v>
      </c>
      <c r="V95" s="13">
        <v>16.577989790224894</v>
      </c>
      <c r="W95" s="13">
        <v>16.573593753811501</v>
      </c>
      <c r="X95" s="15">
        <v>16.570421907679282</v>
      </c>
      <c r="Y95" s="13">
        <v>16.568437579390018</v>
      </c>
      <c r="Z95" s="16"/>
    </row>
    <row r="96" spans="1:26" x14ac:dyDescent="0.25">
      <c r="A96" s="11" t="s">
        <v>678</v>
      </c>
      <c r="B96" s="11" t="s">
        <v>399</v>
      </c>
      <c r="C96" s="14">
        <v>2.8719011150970286</v>
      </c>
      <c r="D96" s="12">
        <v>2.804730609962018</v>
      </c>
      <c r="E96" s="12">
        <v>2.8121399635273265</v>
      </c>
      <c r="F96" s="12">
        <v>2.8268039166624499</v>
      </c>
      <c r="G96" s="13">
        <v>2.8396707242274095</v>
      </c>
      <c r="H96" s="13">
        <v>2.8525626458205333</v>
      </c>
      <c r="I96" s="13">
        <v>2.8629875979082353</v>
      </c>
      <c r="J96" s="13">
        <v>2.8712732886253045</v>
      </c>
      <c r="K96" s="13">
        <v>2.8791974861409999</v>
      </c>
      <c r="L96" s="13">
        <v>2.8867824395380808</v>
      </c>
      <c r="M96" s="13">
        <v>2.8940339763248573</v>
      </c>
      <c r="N96" s="13">
        <v>2.9009784624031405</v>
      </c>
      <c r="O96" s="13">
        <v>2.9059541146577339</v>
      </c>
      <c r="P96" s="13">
        <v>2.9350945732613072</v>
      </c>
      <c r="Q96" s="13">
        <v>2.9644196423804003</v>
      </c>
      <c r="R96" s="13">
        <v>2.9939384632190484</v>
      </c>
      <c r="S96" s="13">
        <v>3.0235229408200794</v>
      </c>
      <c r="T96" s="13">
        <v>3.0523074907301666</v>
      </c>
      <c r="U96" s="13">
        <v>3.0810683312667675</v>
      </c>
      <c r="V96" s="13">
        <v>3.1097970972025912</v>
      </c>
      <c r="W96" s="13">
        <v>3.1384778692874256</v>
      </c>
      <c r="X96" s="15">
        <v>3.1671040605637368</v>
      </c>
      <c r="Y96" s="13">
        <v>3.1956700760308911</v>
      </c>
      <c r="Z96" s="16"/>
    </row>
    <row r="97" spans="1:26" x14ac:dyDescent="0.25">
      <c r="A97" s="11" t="s">
        <v>678</v>
      </c>
      <c r="B97" s="11" t="s">
        <v>400</v>
      </c>
      <c r="C97" s="14">
        <v>18.799026502002778</v>
      </c>
      <c r="D97" s="12">
        <v>17.690217596344464</v>
      </c>
      <c r="E97" s="12">
        <v>17.396994648277651</v>
      </c>
      <c r="F97" s="12">
        <v>17.040447902297995</v>
      </c>
      <c r="G97" s="13">
        <v>16.684766513935841</v>
      </c>
      <c r="H97" s="13">
        <v>16.341503903082213</v>
      </c>
      <c r="I97" s="13">
        <v>16.015277726016425</v>
      </c>
      <c r="J97" s="13">
        <v>15.69813902745617</v>
      </c>
      <c r="K97" s="13">
        <v>15.386135929686731</v>
      </c>
      <c r="L97" s="13">
        <v>15.079148115274878</v>
      </c>
      <c r="M97" s="13">
        <v>14.77714378762145</v>
      </c>
      <c r="N97" s="13">
        <v>14.479981407874211</v>
      </c>
      <c r="O97" s="13">
        <v>14.177968357797043</v>
      </c>
      <c r="P97" s="13">
        <v>13.995498883558719</v>
      </c>
      <c r="Q97" s="13">
        <v>13.812630591890098</v>
      </c>
      <c r="R97" s="13">
        <v>13.629447141073783</v>
      </c>
      <c r="S97" s="13">
        <v>13.446671648144237</v>
      </c>
      <c r="T97" s="13">
        <v>13.260969317213993</v>
      </c>
      <c r="U97" s="13">
        <v>13.076295687524375</v>
      </c>
      <c r="V97" s="13">
        <v>12.892752030433821</v>
      </c>
      <c r="W97" s="13">
        <v>12.710463928737958</v>
      </c>
      <c r="X97" s="15">
        <v>12.529512502917095</v>
      </c>
      <c r="Y97" s="13">
        <v>12.349970420496295</v>
      </c>
      <c r="Z97" s="16"/>
    </row>
    <row r="98" spans="1:26" x14ac:dyDescent="0.25">
      <c r="A98" s="11" t="s">
        <v>678</v>
      </c>
      <c r="B98" s="11" t="s">
        <v>401</v>
      </c>
      <c r="C98" s="14">
        <v>17.363626220845489</v>
      </c>
      <c r="D98" s="12">
        <v>16.879631788665279</v>
      </c>
      <c r="E98" s="12">
        <v>16.991016886871272</v>
      </c>
      <c r="F98" s="12">
        <v>17.069358257267638</v>
      </c>
      <c r="G98" s="13">
        <v>17.137395895962534</v>
      </c>
      <c r="H98" s="13">
        <v>17.206324435123918</v>
      </c>
      <c r="I98" s="13">
        <v>17.265069296289763</v>
      </c>
      <c r="J98" s="13">
        <v>17.31010888617859</v>
      </c>
      <c r="K98" s="13">
        <v>17.353169861146554</v>
      </c>
      <c r="L98" s="13">
        <v>17.394369620802326</v>
      </c>
      <c r="M98" s="13">
        <v>17.433766996161925</v>
      </c>
      <c r="N98" s="13">
        <v>17.471493366256592</v>
      </c>
      <c r="O98" s="13">
        <v>17.497147938672548</v>
      </c>
      <c r="P98" s="13">
        <v>17.667799859469003</v>
      </c>
      <c r="Q98" s="13">
        <v>17.838875117830192</v>
      </c>
      <c r="R98" s="13">
        <v>18.010338167531415</v>
      </c>
      <c r="S98" s="13">
        <v>18.181748189813437</v>
      </c>
      <c r="T98" s="13">
        <v>18.347988047698003</v>
      </c>
      <c r="U98" s="13">
        <v>18.513831626689218</v>
      </c>
      <c r="V98" s="13">
        <v>18.679243686003176</v>
      </c>
      <c r="W98" s="13">
        <v>18.844174628806059</v>
      </c>
      <c r="X98" s="15">
        <v>19.008604111742923</v>
      </c>
      <c r="Y98" s="13">
        <v>19.172518179837731</v>
      </c>
      <c r="Z98" s="16"/>
    </row>
    <row r="99" spans="1:26" x14ac:dyDescent="0.25">
      <c r="A99" s="11" t="s">
        <v>678</v>
      </c>
      <c r="B99" s="11" t="s">
        <v>402</v>
      </c>
      <c r="C99" s="14">
        <v>13.887517698560904</v>
      </c>
      <c r="D99" s="12">
        <v>13.345211612127502</v>
      </c>
      <c r="E99" s="12">
        <v>13.282446229728988</v>
      </c>
      <c r="F99" s="12">
        <v>13.187078167941902</v>
      </c>
      <c r="G99" s="13">
        <v>13.086758043718559</v>
      </c>
      <c r="H99" s="13">
        <v>12.989311072532447</v>
      </c>
      <c r="I99" s="13">
        <v>12.873073343748345</v>
      </c>
      <c r="J99" s="13">
        <v>12.752689913972086</v>
      </c>
      <c r="K99" s="13">
        <v>12.633596535668675</v>
      </c>
      <c r="L99" s="13">
        <v>12.515846998103894</v>
      </c>
      <c r="M99" s="13">
        <v>12.399309686110165</v>
      </c>
      <c r="N99" s="13">
        <v>12.284089502888795</v>
      </c>
      <c r="O99" s="13">
        <v>12.164402613225175</v>
      </c>
      <c r="P99" s="13">
        <v>12.149515800813742</v>
      </c>
      <c r="Q99" s="13">
        <v>12.138511440537687</v>
      </c>
      <c r="R99" s="13">
        <v>12.131897099600954</v>
      </c>
      <c r="S99" s="13">
        <v>12.128159127175271</v>
      </c>
      <c r="T99" s="13">
        <v>12.123640852300978</v>
      </c>
      <c r="U99" s="13">
        <v>12.121175117045468</v>
      </c>
      <c r="V99" s="13">
        <v>12.120719985954608</v>
      </c>
      <c r="W99" s="13">
        <v>12.122077332833067</v>
      </c>
      <c r="X99" s="15">
        <v>12.125177407491929</v>
      </c>
      <c r="Y99" s="13">
        <v>12.129945922132517</v>
      </c>
      <c r="Z99" s="16"/>
    </row>
    <row r="100" spans="1:26" x14ac:dyDescent="0.25">
      <c r="A100" s="11" t="s">
        <v>678</v>
      </c>
      <c r="B100" s="11" t="s">
        <v>403</v>
      </c>
      <c r="C100" s="14">
        <v>34.326368299362471</v>
      </c>
      <c r="D100" s="12">
        <v>32.769488445821608</v>
      </c>
      <c r="E100" s="12">
        <v>32.519597755097742</v>
      </c>
      <c r="F100" s="12">
        <v>32.198900263551359</v>
      </c>
      <c r="G100" s="13">
        <v>31.869299173186459</v>
      </c>
      <c r="H100" s="13">
        <v>31.551228585134897</v>
      </c>
      <c r="I100" s="13">
        <v>31.219198063258307</v>
      </c>
      <c r="J100" s="13">
        <v>30.881329448724969</v>
      </c>
      <c r="K100" s="13">
        <v>30.547385845228572</v>
      </c>
      <c r="L100" s="13">
        <v>30.217394822104517</v>
      </c>
      <c r="M100" s="13">
        <v>29.891209945220155</v>
      </c>
      <c r="N100" s="13">
        <v>29.568907467315274</v>
      </c>
      <c r="O100" s="13">
        <v>29.233940642687148</v>
      </c>
      <c r="P100" s="13">
        <v>29.146875901406055</v>
      </c>
      <c r="Q100" s="13">
        <v>29.063800340185676</v>
      </c>
      <c r="R100" s="13">
        <v>28.985349088096761</v>
      </c>
      <c r="S100" s="13">
        <v>28.910118106674101</v>
      </c>
      <c r="T100" s="13">
        <v>28.829995200033174</v>
      </c>
      <c r="U100" s="13">
        <v>28.752453394069295</v>
      </c>
      <c r="V100" s="13">
        <v>28.67750384547012</v>
      </c>
      <c r="W100" s="13">
        <v>28.604988448388259</v>
      </c>
      <c r="X100" s="15">
        <v>28.534877293017011</v>
      </c>
      <c r="Y100" s="13">
        <v>28.467131538133806</v>
      </c>
      <c r="Z100" s="16"/>
    </row>
    <row r="101" spans="1:26" x14ac:dyDescent="0.25">
      <c r="A101" s="11" t="s">
        <v>678</v>
      </c>
      <c r="B101" s="11" t="s">
        <v>404</v>
      </c>
      <c r="C101" s="14">
        <v>4.0911981099045596</v>
      </c>
      <c r="D101" s="12">
        <v>3.8527116933830365</v>
      </c>
      <c r="E101" s="12">
        <v>3.8290412808801539</v>
      </c>
      <c r="F101" s="12">
        <v>3.7848455569925097</v>
      </c>
      <c r="G101" s="13">
        <v>3.7404241256302155</v>
      </c>
      <c r="H101" s="13">
        <v>3.6986355160721964</v>
      </c>
      <c r="I101" s="13">
        <v>3.6656213228031826</v>
      </c>
      <c r="J101" s="13">
        <v>3.6319421523983948</v>
      </c>
      <c r="K101" s="13">
        <v>3.5988711509985705</v>
      </c>
      <c r="L101" s="13">
        <v>3.5663812848294483</v>
      </c>
      <c r="M101" s="13">
        <v>3.5345191105048563</v>
      </c>
      <c r="N101" s="13">
        <v>3.5032378934584192</v>
      </c>
      <c r="O101" s="13">
        <v>3.4696467719554538</v>
      </c>
      <c r="P101" s="13">
        <v>3.4641056309325915</v>
      </c>
      <c r="Q101" s="13">
        <v>3.4573447819111474</v>
      </c>
      <c r="R101" s="13">
        <v>3.4492058047505614</v>
      </c>
      <c r="S101" s="13">
        <v>3.4402965187218308</v>
      </c>
      <c r="T101" s="13">
        <v>3.4298495538834528</v>
      </c>
      <c r="U101" s="13">
        <v>3.4189992543024155</v>
      </c>
      <c r="V101" s="13">
        <v>3.4077781732207315</v>
      </c>
      <c r="W101" s="13">
        <v>3.3962751895730388</v>
      </c>
      <c r="X101" s="15">
        <v>3.3845302202893381</v>
      </c>
      <c r="Y101" s="13">
        <v>3.3725838854969439</v>
      </c>
      <c r="Z101" s="16"/>
    </row>
    <row r="102" spans="1:26" x14ac:dyDescent="0.25">
      <c r="A102" s="11" t="s">
        <v>678</v>
      </c>
      <c r="B102" s="11" t="s">
        <v>405</v>
      </c>
      <c r="C102" s="14">
        <v>39.299105382852005</v>
      </c>
      <c r="D102" s="12">
        <v>37.208292375723801</v>
      </c>
      <c r="E102" s="12">
        <v>37.084252927500231</v>
      </c>
      <c r="F102" s="12">
        <v>36.87648644658897</v>
      </c>
      <c r="G102" s="13">
        <v>36.658196823131242</v>
      </c>
      <c r="H102" s="13">
        <v>36.455432080282208</v>
      </c>
      <c r="I102" s="13">
        <v>36.288125235541948</v>
      </c>
      <c r="J102" s="13">
        <v>36.118621205076906</v>
      </c>
      <c r="K102" s="13">
        <v>35.950993376475267</v>
      </c>
      <c r="L102" s="13">
        <v>35.78520260649627</v>
      </c>
      <c r="M102" s="13">
        <v>35.621523306222478</v>
      </c>
      <c r="N102" s="13">
        <v>35.459831180355017</v>
      </c>
      <c r="O102" s="13">
        <v>35.274970195902057</v>
      </c>
      <c r="P102" s="13">
        <v>35.37936073566641</v>
      </c>
      <c r="Q102" s="13">
        <v>35.478205587674168</v>
      </c>
      <c r="R102" s="13">
        <v>35.570721396476252</v>
      </c>
      <c r="S102" s="13">
        <v>35.659536887755017</v>
      </c>
      <c r="T102" s="13">
        <v>35.735653670034004</v>
      </c>
      <c r="U102" s="13">
        <v>35.809613896629237</v>
      </c>
      <c r="V102" s="13">
        <v>35.881557251122544</v>
      </c>
      <c r="W102" s="13">
        <v>35.951885128969074</v>
      </c>
      <c r="X102" s="15">
        <v>36.020783474958868</v>
      </c>
      <c r="Y102" s="13">
        <v>36.088446276404341</v>
      </c>
      <c r="Z102" s="16"/>
    </row>
    <row r="103" spans="1:26" x14ac:dyDescent="0.25">
      <c r="A103" s="11" t="s">
        <v>678</v>
      </c>
      <c r="B103" s="11" t="s">
        <v>406</v>
      </c>
      <c r="C103" s="14">
        <v>49.112401317878735</v>
      </c>
      <c r="D103" s="12">
        <v>47.318464781544066</v>
      </c>
      <c r="E103" s="12">
        <v>47.374881769920982</v>
      </c>
      <c r="F103" s="12">
        <v>47.271979442470297</v>
      </c>
      <c r="G103" s="13">
        <v>47.150752786295428</v>
      </c>
      <c r="H103" s="13">
        <v>47.044025270586431</v>
      </c>
      <c r="I103" s="13">
        <v>46.963047298674546</v>
      </c>
      <c r="J103" s="13">
        <v>46.872367534119597</v>
      </c>
      <c r="K103" s="13">
        <v>46.781357438184543</v>
      </c>
      <c r="L103" s="13">
        <v>46.690081997305882</v>
      </c>
      <c r="M103" s="13">
        <v>46.598866196762366</v>
      </c>
      <c r="N103" s="13">
        <v>46.507702573610224</v>
      </c>
      <c r="O103" s="13">
        <v>46.384981715727285</v>
      </c>
      <c r="P103" s="13">
        <v>46.643246908001217</v>
      </c>
      <c r="Q103" s="13">
        <v>46.89628748524536</v>
      </c>
      <c r="R103" s="13">
        <v>47.143274500406292</v>
      </c>
      <c r="S103" s="13">
        <v>47.386427548504919</v>
      </c>
      <c r="T103" s="13">
        <v>47.613390207167512</v>
      </c>
      <c r="U103" s="13">
        <v>47.837731061214669</v>
      </c>
      <c r="V103" s="13">
        <v>48.059550014032148</v>
      </c>
      <c r="W103" s="13">
        <v>48.279196807507304</v>
      </c>
      <c r="X103" s="15">
        <v>48.496831996522552</v>
      </c>
      <c r="Y103" s="13">
        <v>48.712630216593269</v>
      </c>
      <c r="Z103" s="16"/>
    </row>
    <row r="104" spans="1:26" x14ac:dyDescent="0.25">
      <c r="A104" s="11" t="s">
        <v>678</v>
      </c>
      <c r="B104" s="11" t="s">
        <v>407</v>
      </c>
      <c r="C104" s="14">
        <v>54.5</v>
      </c>
      <c r="D104" s="12">
        <v>6.0144925438820653</v>
      </c>
      <c r="E104" s="12">
        <v>5.9471551210717264</v>
      </c>
      <c r="F104" s="12">
        <v>5.8785118715680102</v>
      </c>
      <c r="G104" s="13">
        <v>5.8095183899057616</v>
      </c>
      <c r="H104" s="13">
        <v>5.7446147060560344</v>
      </c>
      <c r="I104" s="13">
        <v>5.6933446025587537</v>
      </c>
      <c r="J104" s="13">
        <v>5.6410425587766868</v>
      </c>
      <c r="K104" s="13">
        <v>5.5896851043922391</v>
      </c>
      <c r="L104" s="13">
        <v>5.5392302374261773</v>
      </c>
      <c r="M104" s="13">
        <v>5.4897503042995197</v>
      </c>
      <c r="N104" s="13">
        <v>5.4411726907798394</v>
      </c>
      <c r="O104" s="13">
        <v>5.3890068695114417</v>
      </c>
      <c r="P104" s="13">
        <v>5.3804071227294044</v>
      </c>
      <c r="Q104" s="13">
        <v>5.3699120430142449</v>
      </c>
      <c r="R104" s="13">
        <v>5.35727544750306</v>
      </c>
      <c r="S104" s="13">
        <v>5.3434417944113166</v>
      </c>
      <c r="T104" s="13">
        <v>5.3272193099745122</v>
      </c>
      <c r="U104" s="13">
        <v>5.3103699732062308</v>
      </c>
      <c r="V104" s="13">
        <v>5.2929443604487965</v>
      </c>
      <c r="W104" s="13">
        <v>5.2750805728737928</v>
      </c>
      <c r="X104" s="15">
        <v>5.2568406309810118</v>
      </c>
      <c r="Y104" s="13">
        <v>5.2382876485872059</v>
      </c>
      <c r="Z104" s="16"/>
    </row>
    <row r="105" spans="1:26" x14ac:dyDescent="0.25">
      <c r="A105" s="11" t="s">
        <v>678</v>
      </c>
      <c r="B105" s="11" t="s">
        <v>408</v>
      </c>
      <c r="C105" s="14">
        <v>19.697101484137992</v>
      </c>
      <c r="D105" s="12">
        <v>19.06960330862718</v>
      </c>
      <c r="E105" s="12">
        <v>18.734176885492932</v>
      </c>
      <c r="F105" s="12">
        <v>18.675052635601507</v>
      </c>
      <c r="G105" s="13">
        <v>18.60797774743283</v>
      </c>
      <c r="H105" s="13">
        <v>18.54510470813592</v>
      </c>
      <c r="I105" s="13">
        <v>18.475149775798517</v>
      </c>
      <c r="J105" s="13">
        <v>18.401849767939904</v>
      </c>
      <c r="K105" s="13">
        <v>18.328665519825282</v>
      </c>
      <c r="L105" s="13">
        <v>18.255661326251921</v>
      </c>
      <c r="M105" s="13">
        <v>18.182841275655704</v>
      </c>
      <c r="N105" s="13">
        <v>18.1102854163824</v>
      </c>
      <c r="O105" s="13">
        <v>18.027300474891288</v>
      </c>
      <c r="P105" s="13">
        <v>18.095033280588428</v>
      </c>
      <c r="Q105" s="13">
        <v>18.163759852344448</v>
      </c>
      <c r="R105" s="13">
        <v>18.233591621691907</v>
      </c>
      <c r="S105" s="13">
        <v>18.304063306517175</v>
      </c>
      <c r="T105" s="13">
        <v>18.370077753362324</v>
      </c>
      <c r="U105" s="13">
        <v>18.436464883592766</v>
      </c>
      <c r="V105" s="13">
        <v>18.503216409657263</v>
      </c>
      <c r="W105" s="13">
        <v>18.570284849199179</v>
      </c>
      <c r="X105" s="15">
        <v>18.63766082643042</v>
      </c>
      <c r="Y105" s="13">
        <v>18.705336214501642</v>
      </c>
      <c r="Z105" s="16"/>
    </row>
    <row r="106" spans="1:26" x14ac:dyDescent="0.25">
      <c r="A106" s="11" t="s">
        <v>678</v>
      </c>
      <c r="B106" s="11" t="s">
        <v>981</v>
      </c>
      <c r="C106" s="14">
        <v>10.610714093985493</v>
      </c>
      <c r="D106" s="12">
        <v>10.33318965554056</v>
      </c>
      <c r="E106" s="12">
        <v>8.305255826261746</v>
      </c>
      <c r="F106" s="12">
        <v>8.4334893872061816</v>
      </c>
      <c r="G106" s="13">
        <v>8.5551948569073843</v>
      </c>
      <c r="H106" s="13">
        <v>8.67659983935825</v>
      </c>
      <c r="I106" s="13">
        <v>8.8042070294557817</v>
      </c>
      <c r="J106" s="13">
        <v>8.9341450509345659</v>
      </c>
      <c r="K106" s="13">
        <v>9.0614591177066615</v>
      </c>
      <c r="L106" s="13">
        <v>9.1862171427856421</v>
      </c>
      <c r="M106" s="13">
        <v>9.3085853015789795</v>
      </c>
      <c r="N106" s="13">
        <v>9.4286028005240432</v>
      </c>
      <c r="O106" s="13">
        <v>9.5392993119269018</v>
      </c>
      <c r="P106" s="13">
        <v>9.7260748689165126</v>
      </c>
      <c r="Q106" s="13">
        <v>9.9102856089771567</v>
      </c>
      <c r="R106" s="13">
        <v>10.091469579686834</v>
      </c>
      <c r="S106" s="13">
        <v>10.270466285730391</v>
      </c>
      <c r="T106" s="13">
        <v>10.444615122137661</v>
      </c>
      <c r="U106" s="13">
        <v>10.616932309762712</v>
      </c>
      <c r="V106" s="13">
        <v>10.787419279842728</v>
      </c>
      <c r="W106" s="13">
        <v>10.956194963675074</v>
      </c>
      <c r="X106" s="15">
        <v>11.123299084372636</v>
      </c>
      <c r="Y106" s="13">
        <v>11.288781584395236</v>
      </c>
      <c r="Z106" s="16"/>
    </row>
    <row r="107" spans="1:26" x14ac:dyDescent="0.25">
      <c r="A107" s="11" t="s">
        <v>678</v>
      </c>
      <c r="B107" s="11" t="s">
        <v>409</v>
      </c>
      <c r="C107" s="14">
        <v>2.4191512689210999</v>
      </c>
      <c r="D107" s="12">
        <v>2.3902377369435106</v>
      </c>
      <c r="E107" s="12">
        <v>2.4210091402680396</v>
      </c>
      <c r="F107" s="12">
        <v>2.4489601975658815</v>
      </c>
      <c r="G107" s="13">
        <v>2.4755941041990166</v>
      </c>
      <c r="H107" s="13">
        <v>2.5025183810210341</v>
      </c>
      <c r="I107" s="13">
        <v>2.5281077147530575</v>
      </c>
      <c r="J107" s="13">
        <v>2.551979920525441</v>
      </c>
      <c r="K107" s="13">
        <v>2.5758067282791157</v>
      </c>
      <c r="L107" s="13">
        <v>2.5996041097775211</v>
      </c>
      <c r="M107" s="13">
        <v>2.6233805293465693</v>
      </c>
      <c r="N107" s="13">
        <v>2.647154447984029</v>
      </c>
      <c r="O107" s="13">
        <v>2.6693160113159635</v>
      </c>
      <c r="P107" s="13">
        <v>2.713928836860676</v>
      </c>
      <c r="Q107" s="13">
        <v>2.7590640002807554</v>
      </c>
      <c r="R107" s="13">
        <v>2.8046900361510114</v>
      </c>
      <c r="S107" s="13">
        <v>2.8507502167519378</v>
      </c>
      <c r="T107" s="13">
        <v>2.8964346729974118</v>
      </c>
      <c r="U107" s="13">
        <v>2.9424895934660698</v>
      </c>
      <c r="V107" s="13">
        <v>2.9889044723834521</v>
      </c>
      <c r="W107" s="13">
        <v>3.035671541833433</v>
      </c>
      <c r="X107" s="15">
        <v>3.0827852694963442</v>
      </c>
      <c r="Y107" s="13">
        <v>3.1302419596813409</v>
      </c>
      <c r="Z107" s="16"/>
    </row>
    <row r="108" spans="1:26" x14ac:dyDescent="0.25">
      <c r="A108" s="11" t="s">
        <v>678</v>
      </c>
      <c r="B108" s="11" t="s">
        <v>410</v>
      </c>
      <c r="C108" s="14">
        <v>34.200613077233307</v>
      </c>
      <c r="D108" s="12">
        <v>32.192896308680254</v>
      </c>
      <c r="E108" s="12">
        <v>32.161299080572718</v>
      </c>
      <c r="F108" s="12">
        <v>31.397759903535885</v>
      </c>
      <c r="G108" s="13">
        <v>30.634608241189955</v>
      </c>
      <c r="H108" s="13">
        <v>29.890074118232214</v>
      </c>
      <c r="I108" s="13">
        <v>29.114519827384079</v>
      </c>
      <c r="J108" s="13">
        <v>28.329398993864995</v>
      </c>
      <c r="K108" s="13">
        <v>27.555799892907064</v>
      </c>
      <c r="L108" s="13">
        <v>26.793612892097833</v>
      </c>
      <c r="M108" s="13">
        <v>26.042286497788023</v>
      </c>
      <c r="N108" s="13">
        <v>25.301837520160909</v>
      </c>
      <c r="O108" s="13">
        <v>24.561368510295335</v>
      </c>
      <c r="P108" s="13">
        <v>24.038838075739978</v>
      </c>
      <c r="Q108" s="13">
        <v>23.527235087206638</v>
      </c>
      <c r="R108" s="13">
        <v>23.028422907893884</v>
      </c>
      <c r="S108" s="13">
        <v>22.538742819941561</v>
      </c>
      <c r="T108" s="13">
        <v>22.0514680863118</v>
      </c>
      <c r="U108" s="13">
        <v>21.571743473855619</v>
      </c>
      <c r="V108" s="13">
        <v>21.099592665145142</v>
      </c>
      <c r="W108" s="13">
        <v>20.634558879855014</v>
      </c>
      <c r="X108" s="15">
        <v>20.176526779856378</v>
      </c>
      <c r="Y108" s="13">
        <v>19.725346550853995</v>
      </c>
      <c r="Z108" s="16"/>
    </row>
    <row r="109" spans="1:26" x14ac:dyDescent="0.25">
      <c r="A109" s="11" t="s">
        <v>678</v>
      </c>
      <c r="B109" s="11" t="s">
        <v>411</v>
      </c>
      <c r="C109" s="14">
        <v>23.540731076396312</v>
      </c>
      <c r="D109" s="12">
        <v>22.440572721465834</v>
      </c>
      <c r="E109" s="12">
        <v>22.516647636982636</v>
      </c>
      <c r="F109" s="12">
        <v>22.531813067190683</v>
      </c>
      <c r="G109" s="13">
        <v>22.535311469024826</v>
      </c>
      <c r="H109" s="13">
        <v>22.541773135287968</v>
      </c>
      <c r="I109" s="13">
        <v>22.535346798212032</v>
      </c>
      <c r="J109" s="13">
        <v>22.515897620678384</v>
      </c>
      <c r="K109" s="13">
        <v>22.495254867454122</v>
      </c>
      <c r="L109" s="13">
        <v>22.473538678425374</v>
      </c>
      <c r="M109" s="13">
        <v>22.450776197277705</v>
      </c>
      <c r="N109" s="13">
        <v>22.427111212898499</v>
      </c>
      <c r="O109" s="13">
        <v>22.389427585603116</v>
      </c>
      <c r="P109" s="13">
        <v>22.538388802384318</v>
      </c>
      <c r="Q109" s="13">
        <v>22.688571530730322</v>
      </c>
      <c r="R109" s="13">
        <v>22.840069086823057</v>
      </c>
      <c r="S109" s="13">
        <v>22.992161294242152</v>
      </c>
      <c r="T109" s="13">
        <v>23.138373515654116</v>
      </c>
      <c r="U109" s="13">
        <v>23.284710671535528</v>
      </c>
      <c r="V109" s="13">
        <v>23.431139404649699</v>
      </c>
      <c r="W109" s="13">
        <v>23.577577818274108</v>
      </c>
      <c r="X109" s="15">
        <v>23.723998848178223</v>
      </c>
      <c r="Y109" s="13">
        <v>23.870379886421098</v>
      </c>
      <c r="Z109" s="16"/>
    </row>
    <row r="110" spans="1:26" x14ac:dyDescent="0.25">
      <c r="A110" s="11" t="s">
        <v>678</v>
      </c>
      <c r="B110" s="11" t="s">
        <v>412</v>
      </c>
      <c r="C110" s="14">
        <v>19.038429045559269</v>
      </c>
      <c r="D110" s="12">
        <v>17.928150917807049</v>
      </c>
      <c r="E110" s="12">
        <v>19.168382765352995</v>
      </c>
      <c r="F110" s="12">
        <v>18.826794238793717</v>
      </c>
      <c r="G110" s="13">
        <v>18.484666282886263</v>
      </c>
      <c r="H110" s="13">
        <v>18.154624085848962</v>
      </c>
      <c r="I110" s="13">
        <v>17.838022907818893</v>
      </c>
      <c r="J110" s="13">
        <v>17.529702406045189</v>
      </c>
      <c r="K110" s="13">
        <v>17.226175386809263</v>
      </c>
      <c r="L110" s="13">
        <v>16.927343516510479</v>
      </c>
      <c r="M110" s="13">
        <v>16.633169424870477</v>
      </c>
      <c r="N110" s="13">
        <v>16.343540745025074</v>
      </c>
      <c r="O110" s="13">
        <v>16.0478617523348</v>
      </c>
      <c r="P110" s="13">
        <v>15.887471265334424</v>
      </c>
      <c r="Q110" s="13">
        <v>15.727084012188049</v>
      </c>
      <c r="R110" s="13">
        <v>15.566825930717433</v>
      </c>
      <c r="S110" s="13">
        <v>15.407198565725837</v>
      </c>
      <c r="T110" s="13">
        <v>15.244268136959331</v>
      </c>
      <c r="U110" s="13">
        <v>15.082448505721148</v>
      </c>
      <c r="V110" s="13">
        <v>14.921828848057634</v>
      </c>
      <c r="W110" s="13">
        <v>14.762504964927144</v>
      </c>
      <c r="X110" s="15">
        <v>14.60454545770148</v>
      </c>
      <c r="Y110" s="13">
        <v>14.448011002144188</v>
      </c>
      <c r="Z110" s="16"/>
    </row>
    <row r="111" spans="1:26" x14ac:dyDescent="0.25">
      <c r="A111" s="11" t="s">
        <v>678</v>
      </c>
      <c r="B111" s="11" t="s">
        <v>413</v>
      </c>
      <c r="C111" s="14">
        <v>19.507953887613986</v>
      </c>
      <c r="D111" s="12">
        <v>18.584521291441913</v>
      </c>
      <c r="E111" s="12">
        <v>18.349751260480122</v>
      </c>
      <c r="F111" s="12">
        <v>18.095843513663809</v>
      </c>
      <c r="G111" s="13">
        <v>17.839123501670421</v>
      </c>
      <c r="H111" s="13">
        <v>17.59138291316907</v>
      </c>
      <c r="I111" s="13">
        <v>17.345745894854584</v>
      </c>
      <c r="J111" s="13">
        <v>17.103318677871776</v>
      </c>
      <c r="K111" s="13">
        <v>16.864275025057275</v>
      </c>
      <c r="L111" s="13">
        <v>16.628577087563666</v>
      </c>
      <c r="M111" s="13">
        <v>16.396163713632173</v>
      </c>
      <c r="N111" s="13">
        <v>16.167004980423112</v>
      </c>
      <c r="O111" s="13">
        <v>15.931392684092033</v>
      </c>
      <c r="P111" s="13">
        <v>15.830537280663824</v>
      </c>
      <c r="Q111" s="13">
        <v>15.73086621387068</v>
      </c>
      <c r="R111" s="13">
        <v>15.632626480198365</v>
      </c>
      <c r="S111" s="13">
        <v>15.535634233562492</v>
      </c>
      <c r="T111" s="13">
        <v>15.435709170452773</v>
      </c>
      <c r="U111" s="13">
        <v>15.337064618511885</v>
      </c>
      <c r="V111" s="13">
        <v>15.239745123398436</v>
      </c>
      <c r="W111" s="13">
        <v>15.143748045049852</v>
      </c>
      <c r="X111" s="15">
        <v>15.049096153371499</v>
      </c>
      <c r="Y111" s="13">
        <v>14.955805873448851</v>
      </c>
      <c r="Z111" s="16"/>
    </row>
    <row r="112" spans="1:26" x14ac:dyDescent="0.25">
      <c r="A112" s="11" t="s">
        <v>678</v>
      </c>
      <c r="B112" s="11" t="s">
        <v>414</v>
      </c>
      <c r="C112" s="14">
        <v>44.399451482375682</v>
      </c>
      <c r="D112" s="12">
        <v>42.211062888141534</v>
      </c>
      <c r="E112" s="12">
        <v>42.03077325658824</v>
      </c>
      <c r="F112" s="12">
        <v>41.696239065790543</v>
      </c>
      <c r="G112" s="13">
        <v>41.349491967964362</v>
      </c>
      <c r="H112" s="13">
        <v>41.017812399142045</v>
      </c>
      <c r="I112" s="13">
        <v>40.682871647840336</v>
      </c>
      <c r="J112" s="13">
        <v>40.330184454327281</v>
      </c>
      <c r="K112" s="13">
        <v>39.981432506825158</v>
      </c>
      <c r="L112" s="13">
        <v>39.63664036270319</v>
      </c>
      <c r="M112" s="13">
        <v>39.295761176844678</v>
      </c>
      <c r="N112" s="13">
        <v>38.95884002054779</v>
      </c>
      <c r="O112" s="13">
        <v>38.60245315275094</v>
      </c>
      <c r="P112" s="13">
        <v>38.570189521244984</v>
      </c>
      <c r="Q112" s="13">
        <v>38.539962267342915</v>
      </c>
      <c r="R112" s="13">
        <v>38.512114701566034</v>
      </c>
      <c r="S112" s="13">
        <v>38.486102663873226</v>
      </c>
      <c r="T112" s="13">
        <v>38.451421981397189</v>
      </c>
      <c r="U112" s="13">
        <v>38.418417705424162</v>
      </c>
      <c r="V112" s="13">
        <v>38.387137718635074</v>
      </c>
      <c r="W112" s="13">
        <v>38.357551733330574</v>
      </c>
      <c r="X112" s="15">
        <v>38.329685332364562</v>
      </c>
      <c r="Y112" s="13">
        <v>38.303558952428013</v>
      </c>
      <c r="Z112" s="16"/>
    </row>
    <row r="113" spans="1:26" x14ac:dyDescent="0.25">
      <c r="A113" s="11" t="s">
        <v>678</v>
      </c>
      <c r="B113" s="11" t="s">
        <v>415</v>
      </c>
      <c r="C113" s="14">
        <v>24.426898549136315</v>
      </c>
      <c r="D113" s="12">
        <v>25.108782568705394</v>
      </c>
      <c r="E113" s="12">
        <v>25.596095601460576</v>
      </c>
      <c r="F113" s="12">
        <v>25.460626733261641</v>
      </c>
      <c r="G113" s="13">
        <v>25.316204116743371</v>
      </c>
      <c r="H113" s="13">
        <v>25.179701108058214</v>
      </c>
      <c r="I113" s="13">
        <v>25.042833332190185</v>
      </c>
      <c r="J113" s="13">
        <v>24.898409981569106</v>
      </c>
      <c r="K113" s="13">
        <v>24.755164689001607</v>
      </c>
      <c r="L113" s="13">
        <v>24.613137138875938</v>
      </c>
      <c r="M113" s="13">
        <v>24.4723560552995</v>
      </c>
      <c r="N113" s="13">
        <v>24.332863977700402</v>
      </c>
      <c r="O113" s="13">
        <v>24.17964189152589</v>
      </c>
      <c r="P113" s="13">
        <v>24.228124691871873</v>
      </c>
      <c r="Q113" s="13">
        <v>24.276926536391571</v>
      </c>
      <c r="R113" s="13">
        <v>24.326086765514308</v>
      </c>
      <c r="S113" s="13">
        <v>24.37554962148273</v>
      </c>
      <c r="T113" s="13">
        <v>24.418697327750518</v>
      </c>
      <c r="U113" s="13">
        <v>24.462153565619161</v>
      </c>
      <c r="V113" s="13">
        <v>24.505942209536979</v>
      </c>
      <c r="W113" s="13">
        <v>24.550080738836385</v>
      </c>
      <c r="X113" s="15">
        <v>24.594593640903732</v>
      </c>
      <c r="Y113" s="13">
        <v>24.639506117554514</v>
      </c>
      <c r="Z113" s="16"/>
    </row>
    <row r="114" spans="1:26" x14ac:dyDescent="0.25">
      <c r="A114" s="11" t="s">
        <v>678</v>
      </c>
      <c r="B114" s="11" t="s">
        <v>416</v>
      </c>
      <c r="C114" s="14">
        <v>20.776525995662244</v>
      </c>
      <c r="D114" s="12">
        <v>20.005453085444348</v>
      </c>
      <c r="E114" s="12">
        <v>19.654072560501803</v>
      </c>
      <c r="F114" s="12">
        <v>19.241894810727661</v>
      </c>
      <c r="G114" s="13">
        <v>18.829476786104568</v>
      </c>
      <c r="H114" s="13">
        <v>18.428657318248632</v>
      </c>
      <c r="I114" s="13">
        <v>18.021097625732892</v>
      </c>
      <c r="J114" s="13">
        <v>17.608866784544116</v>
      </c>
      <c r="K114" s="13">
        <v>17.202768277632178</v>
      </c>
      <c r="L114" s="13">
        <v>16.802725215580931</v>
      </c>
      <c r="M114" s="13">
        <v>16.408516638113689</v>
      </c>
      <c r="N114" s="13">
        <v>16.02010814038962</v>
      </c>
      <c r="O114" s="13">
        <v>15.629201145255275</v>
      </c>
      <c r="P114" s="13">
        <v>15.37411058509152</v>
      </c>
      <c r="Q114" s="13">
        <v>15.123143040532302</v>
      </c>
      <c r="R114" s="13">
        <v>14.877047410197537</v>
      </c>
      <c r="S114" s="13">
        <v>14.634630192333672</v>
      </c>
      <c r="T114" s="13">
        <v>14.391781405392067</v>
      </c>
      <c r="U114" s="13">
        <v>14.152192747162507</v>
      </c>
      <c r="V114" s="13">
        <v>13.915906510102024</v>
      </c>
      <c r="W114" s="13">
        <v>13.682786394804653</v>
      </c>
      <c r="X114" s="15">
        <v>13.452814757174318</v>
      </c>
      <c r="Y114" s="13">
        <v>13.225958057051573</v>
      </c>
      <c r="Z114" s="16"/>
    </row>
    <row r="115" spans="1:26" x14ac:dyDescent="0.25">
      <c r="A115" s="11" t="s">
        <v>678</v>
      </c>
      <c r="B115" s="11" t="s">
        <v>417</v>
      </c>
      <c r="C115" s="14">
        <v>27.235128087430898</v>
      </c>
      <c r="D115" s="12">
        <v>26.943730582215345</v>
      </c>
      <c r="E115" s="12">
        <v>27.564934793204479</v>
      </c>
      <c r="F115" s="12">
        <v>28.131811482319293</v>
      </c>
      <c r="G115" s="13">
        <v>28.672096068995693</v>
      </c>
      <c r="H115" s="13">
        <v>29.205259047879846</v>
      </c>
      <c r="I115" s="13">
        <v>29.7247913533778</v>
      </c>
      <c r="J115" s="13">
        <v>30.220295791418238</v>
      </c>
      <c r="K115" s="13">
        <v>30.705110629257888</v>
      </c>
      <c r="L115" s="13">
        <v>31.179596285859926</v>
      </c>
      <c r="M115" s="13">
        <v>31.644153602923044</v>
      </c>
      <c r="N115" s="13">
        <v>32.099123945847509</v>
      </c>
      <c r="O115" s="13">
        <v>32.523625537533199</v>
      </c>
      <c r="P115" s="13">
        <v>33.211004939290902</v>
      </c>
      <c r="Q115" s="13">
        <v>33.894599968406311</v>
      </c>
      <c r="R115" s="13">
        <v>34.573476461779819</v>
      </c>
      <c r="S115" s="13">
        <v>35.248083042788153</v>
      </c>
      <c r="T115" s="13">
        <v>35.908631573442378</v>
      </c>
      <c r="U115" s="13">
        <v>36.564686177444109</v>
      </c>
      <c r="V115" s="13">
        <v>37.216137080610203</v>
      </c>
      <c r="W115" s="13">
        <v>37.86305111040943</v>
      </c>
      <c r="X115" s="15">
        <v>38.505420768163567</v>
      </c>
      <c r="Y115" s="13">
        <v>39.143271120864448</v>
      </c>
      <c r="Z115" s="16"/>
    </row>
    <row r="116" spans="1:26" x14ac:dyDescent="0.25">
      <c r="A116" s="11" t="s">
        <v>678</v>
      </c>
      <c r="B116" s="11" t="s">
        <v>418</v>
      </c>
      <c r="C116" s="14">
        <v>37.953373231445788</v>
      </c>
      <c r="D116" s="12">
        <v>36.14644114775983</v>
      </c>
      <c r="E116" s="12">
        <v>34.813481137972055</v>
      </c>
      <c r="F116" s="12">
        <v>34.102710459672437</v>
      </c>
      <c r="G116" s="13">
        <v>33.391173724707841</v>
      </c>
      <c r="H116" s="13">
        <v>32.700373900815961</v>
      </c>
      <c r="I116" s="13">
        <v>32.007512381025684</v>
      </c>
      <c r="J116" s="13">
        <v>31.338279619700014</v>
      </c>
      <c r="K116" s="13">
        <v>30.679056029245945</v>
      </c>
      <c r="L116" s="13">
        <v>30.02970025843355</v>
      </c>
      <c r="M116" s="13">
        <v>29.38991789447433</v>
      </c>
      <c r="N116" s="13">
        <v>28.759614547379773</v>
      </c>
      <c r="O116" s="13">
        <v>28.12280065051187</v>
      </c>
      <c r="P116" s="13">
        <v>27.728090480073469</v>
      </c>
      <c r="Q116" s="13">
        <v>27.338575817914151</v>
      </c>
      <c r="R116" s="13">
        <v>26.955259981193223</v>
      </c>
      <c r="S116" s="13">
        <v>26.576874768261259</v>
      </c>
      <c r="T116" s="13">
        <v>26.196149880007827</v>
      </c>
      <c r="U116" s="13">
        <v>25.820055381652711</v>
      </c>
      <c r="V116" s="13">
        <v>25.448687413357792</v>
      </c>
      <c r="W116" s="13">
        <v>25.081920218496197</v>
      </c>
      <c r="X116" s="15">
        <v>24.719764846561915</v>
      </c>
      <c r="Y116" s="13">
        <v>24.362208638699563</v>
      </c>
      <c r="Z116" s="16"/>
    </row>
    <row r="117" spans="1:26" x14ac:dyDescent="0.25">
      <c r="A117" s="11" t="s">
        <v>678</v>
      </c>
      <c r="B117" s="11" t="s">
        <v>419</v>
      </c>
      <c r="C117" s="14">
        <v>41.391540908397197</v>
      </c>
      <c r="D117" s="12">
        <v>39.782618575634501</v>
      </c>
      <c r="E117" s="12">
        <v>39.956028924935922</v>
      </c>
      <c r="F117" s="12">
        <v>39.990224284378449</v>
      </c>
      <c r="G117" s="13">
        <v>40.004506023084026</v>
      </c>
      <c r="H117" s="13">
        <v>40.025561261823349</v>
      </c>
      <c r="I117" s="13">
        <v>40.039325439304541</v>
      </c>
      <c r="J117" s="13">
        <v>40.033130485232626</v>
      </c>
      <c r="K117" s="13">
        <v>40.024692308459933</v>
      </c>
      <c r="L117" s="13">
        <v>40.014186970971259</v>
      </c>
      <c r="M117" s="13">
        <v>40.001771040841035</v>
      </c>
      <c r="N117" s="13">
        <v>39.987622968904091</v>
      </c>
      <c r="O117" s="13">
        <v>39.946897104120552</v>
      </c>
      <c r="P117" s="13">
        <v>40.236840909266924</v>
      </c>
      <c r="Q117" s="13">
        <v>40.526245340506343</v>
      </c>
      <c r="R117" s="13">
        <v>40.814890668720174</v>
      </c>
      <c r="S117" s="13">
        <v>41.102697193062127</v>
      </c>
      <c r="T117" s="13">
        <v>41.378389590340738</v>
      </c>
      <c r="U117" s="13">
        <v>41.653079935769803</v>
      </c>
      <c r="V117" s="13">
        <v>41.926752920718513</v>
      </c>
      <c r="W117" s="13">
        <v>42.199429156268465</v>
      </c>
      <c r="X117" s="15">
        <v>42.471126122356708</v>
      </c>
      <c r="Y117" s="13">
        <v>42.741872814987119</v>
      </c>
      <c r="Z117" s="16"/>
    </row>
    <row r="118" spans="1:26" x14ac:dyDescent="0.25">
      <c r="A118" s="11" t="s">
        <v>678</v>
      </c>
      <c r="B118" s="11" t="s">
        <v>420</v>
      </c>
      <c r="C118" s="14">
        <v>7.0818028803564488</v>
      </c>
      <c r="D118" s="12">
        <v>6.8547113251368854</v>
      </c>
      <c r="E118" s="12">
        <v>6.8633828540447421</v>
      </c>
      <c r="F118" s="12">
        <v>6.8979817449414265</v>
      </c>
      <c r="G118" s="13">
        <v>6.9278125550346985</v>
      </c>
      <c r="H118" s="13">
        <v>6.9570202262187113</v>
      </c>
      <c r="I118" s="13">
        <v>6.9735969328323524</v>
      </c>
      <c r="J118" s="13">
        <v>6.9838097849319869</v>
      </c>
      <c r="K118" s="13">
        <v>6.9931576102936699</v>
      </c>
      <c r="L118" s="13">
        <v>7.0017113148869567</v>
      </c>
      <c r="M118" s="13">
        <v>7.0094404910735655</v>
      </c>
      <c r="N118" s="13">
        <v>7.0164427215669987</v>
      </c>
      <c r="O118" s="13">
        <v>7.0193114845113396</v>
      </c>
      <c r="P118" s="13">
        <v>7.0815105418757893</v>
      </c>
      <c r="Q118" s="13">
        <v>7.1452897518485061</v>
      </c>
      <c r="R118" s="13">
        <v>7.210831071172259</v>
      </c>
      <c r="S118" s="13">
        <v>7.2773179048571821</v>
      </c>
      <c r="T118" s="13">
        <v>7.3425397666636121</v>
      </c>
      <c r="U118" s="13">
        <v>7.4082056048317257</v>
      </c>
      <c r="V118" s="13">
        <v>7.4742760888507904</v>
      </c>
      <c r="W118" s="13">
        <v>7.5406425089243152</v>
      </c>
      <c r="X118" s="15">
        <v>7.6072610551087845</v>
      </c>
      <c r="Y118" s="13">
        <v>7.6740889105803465</v>
      </c>
      <c r="Z118" s="16"/>
    </row>
    <row r="119" spans="1:26" x14ac:dyDescent="0.25">
      <c r="A119" s="11" t="s">
        <v>678</v>
      </c>
      <c r="B119" s="11" t="s">
        <v>421</v>
      </c>
      <c r="C119" s="14">
        <v>23.536890601609386</v>
      </c>
      <c r="D119" s="12">
        <v>22.596946003345057</v>
      </c>
      <c r="E119" s="12">
        <v>22.468977916111328</v>
      </c>
      <c r="F119" s="12">
        <v>22.338324817172506</v>
      </c>
      <c r="G119" s="13">
        <v>22.199186817966581</v>
      </c>
      <c r="H119" s="13">
        <v>22.065736014128795</v>
      </c>
      <c r="I119" s="13">
        <v>21.918447590886277</v>
      </c>
      <c r="J119" s="13">
        <v>21.765603562341639</v>
      </c>
      <c r="K119" s="13">
        <v>21.613928371836348</v>
      </c>
      <c r="L119" s="13">
        <v>21.463488456178922</v>
      </c>
      <c r="M119" s="13">
        <v>21.314213804710651</v>
      </c>
      <c r="N119" s="13">
        <v>21.166207866880715</v>
      </c>
      <c r="O119" s="13">
        <v>21.007674107503149</v>
      </c>
      <c r="P119" s="13">
        <v>21.026441255557394</v>
      </c>
      <c r="Q119" s="13">
        <v>21.047853693182027</v>
      </c>
      <c r="R119" s="13">
        <v>21.072283683976067</v>
      </c>
      <c r="S119" s="13">
        <v>21.098637831040502</v>
      </c>
      <c r="T119" s="13">
        <v>21.120930614977059</v>
      </c>
      <c r="U119" s="13">
        <v>21.144569684731934</v>
      </c>
      <c r="V119" s="13">
        <v>21.169538096008552</v>
      </c>
      <c r="W119" s="13">
        <v>21.195706600050077</v>
      </c>
      <c r="X119" s="15">
        <v>21.223039730532076</v>
      </c>
      <c r="Y119" s="13">
        <v>21.251499432869192</v>
      </c>
      <c r="Z119" s="16"/>
    </row>
    <row r="120" spans="1:26" x14ac:dyDescent="0.25">
      <c r="A120" s="11" t="s">
        <v>678</v>
      </c>
      <c r="B120" s="11" t="s">
        <v>422</v>
      </c>
      <c r="C120" s="109">
        <v>22.106649618043051</v>
      </c>
      <c r="D120" s="96">
        <v>21.139219780602616</v>
      </c>
      <c r="E120" s="96">
        <v>21.014006084868118</v>
      </c>
      <c r="F120" s="96">
        <v>20.814991347488611</v>
      </c>
      <c r="G120" s="97">
        <v>20.611273424666962</v>
      </c>
      <c r="H120" s="97">
        <v>20.417047061396659</v>
      </c>
      <c r="I120" s="97">
        <v>20.235069063055018</v>
      </c>
      <c r="J120" s="97">
        <v>20.05762281143565</v>
      </c>
      <c r="K120" s="97">
        <v>19.88250154941732</v>
      </c>
      <c r="L120" s="97">
        <v>19.709673365671083</v>
      </c>
      <c r="M120" s="97">
        <v>19.539192996258667</v>
      </c>
      <c r="N120" s="97">
        <v>19.371005819274746</v>
      </c>
      <c r="O120" s="97">
        <v>19.192266738341313</v>
      </c>
      <c r="P120" s="97">
        <v>19.173008042764227</v>
      </c>
      <c r="Q120" s="97">
        <v>19.152612654315661</v>
      </c>
      <c r="R120" s="97">
        <v>19.130961182339941</v>
      </c>
      <c r="S120" s="97">
        <v>19.108785844230827</v>
      </c>
      <c r="T120" s="97">
        <v>19.081132785407316</v>
      </c>
      <c r="U120" s="97">
        <v>19.053458266284622</v>
      </c>
      <c r="V120" s="97">
        <v>19.025829041535786</v>
      </c>
      <c r="W120" s="97">
        <v>18.998369907057128</v>
      </c>
      <c r="X120" s="98">
        <v>18.971150958195729</v>
      </c>
      <c r="Y120" s="97">
        <v>18.944241552023193</v>
      </c>
      <c r="Z120" s="16"/>
    </row>
    <row r="121" spans="1:26" x14ac:dyDescent="0.25">
      <c r="A121" s="11" t="s">
        <v>678</v>
      </c>
      <c r="B121" s="11" t="s">
        <v>423</v>
      </c>
      <c r="C121" s="109">
        <v>4.5194884801801125</v>
      </c>
      <c r="D121" s="96">
        <v>4.2728491761500029</v>
      </c>
      <c r="E121" s="96">
        <v>4.2064051156776383</v>
      </c>
      <c r="F121" s="96">
        <v>4.1202023166245016</v>
      </c>
      <c r="G121" s="97">
        <v>4.0336653689308815</v>
      </c>
      <c r="H121" s="97">
        <v>3.9491601907044873</v>
      </c>
      <c r="I121" s="97">
        <v>3.8593867840063933</v>
      </c>
      <c r="J121" s="97">
        <v>3.7679334380073763</v>
      </c>
      <c r="K121" s="97">
        <v>3.6777566591617856</v>
      </c>
      <c r="L121" s="97">
        <v>3.5888506893343357</v>
      </c>
      <c r="M121" s="97">
        <v>3.5011441625471287</v>
      </c>
      <c r="N121" s="97">
        <v>3.4146498261303622</v>
      </c>
      <c r="O121" s="97">
        <v>3.3279445021563774</v>
      </c>
      <c r="P121" s="97">
        <v>3.2706820218936596</v>
      </c>
      <c r="Q121" s="97">
        <v>3.2149313109487179</v>
      </c>
      <c r="R121" s="97">
        <v>3.160940096055318</v>
      </c>
      <c r="S121" s="97">
        <v>3.108167056088476</v>
      </c>
      <c r="T121" s="97">
        <v>3.0556664996609704</v>
      </c>
      <c r="U121" s="97">
        <v>3.0041318397767443</v>
      </c>
      <c r="V121" s="97">
        <v>2.9535608074245303</v>
      </c>
      <c r="W121" s="97">
        <v>2.903884517407707</v>
      </c>
      <c r="X121" s="98">
        <v>2.8550832243373319</v>
      </c>
      <c r="Y121" s="97">
        <v>2.8071330867687201</v>
      </c>
      <c r="Z121" s="16"/>
    </row>
    <row r="122" spans="1:26" x14ac:dyDescent="0.25">
      <c r="A122" s="11" t="s">
        <v>678</v>
      </c>
      <c r="B122" s="11" t="s">
        <v>424</v>
      </c>
      <c r="C122" s="109">
        <v>2.7362964371549179</v>
      </c>
      <c r="D122" s="96">
        <v>2.6650906602164914</v>
      </c>
      <c r="E122" s="96">
        <v>2.7025448920437554</v>
      </c>
      <c r="F122" s="96">
        <v>2.7334196763123111</v>
      </c>
      <c r="G122" s="97">
        <v>2.7632910454249577</v>
      </c>
      <c r="H122" s="97">
        <v>2.7942919115048181</v>
      </c>
      <c r="I122" s="97">
        <v>2.8312892571667412</v>
      </c>
      <c r="J122" s="97">
        <v>2.8674048336964972</v>
      </c>
      <c r="K122" s="97">
        <v>2.9034749862832121</v>
      </c>
      <c r="L122" s="97">
        <v>2.9394980675954141</v>
      </c>
      <c r="M122" s="97">
        <v>2.9755330064913874</v>
      </c>
      <c r="N122" s="97">
        <v>3.0115622156722357</v>
      </c>
      <c r="O122" s="97">
        <v>3.0450685343042081</v>
      </c>
      <c r="P122" s="97">
        <v>3.1031111530309019</v>
      </c>
      <c r="Q122" s="97">
        <v>3.1604648071451904</v>
      </c>
      <c r="R122" s="97">
        <v>3.2169169696428108</v>
      </c>
      <c r="S122" s="97">
        <v>3.2729716575976924</v>
      </c>
      <c r="T122" s="97">
        <v>3.3278425976110602</v>
      </c>
      <c r="U122" s="97">
        <v>3.3825655632524727</v>
      </c>
      <c r="V122" s="97">
        <v>3.4371505772954274</v>
      </c>
      <c r="W122" s="97">
        <v>3.491667688935407</v>
      </c>
      <c r="X122" s="98">
        <v>3.5461421382129941</v>
      </c>
      <c r="Y122" s="97">
        <v>3.6006027364925735</v>
      </c>
      <c r="Z122" s="16"/>
    </row>
    <row r="123" spans="1:26" x14ac:dyDescent="0.25">
      <c r="A123" s="11" t="s">
        <v>678</v>
      </c>
      <c r="B123" s="23" t="s">
        <v>425</v>
      </c>
      <c r="C123" s="21">
        <f>D123*(C$91/D$91)</f>
        <v>0.53739879494699272</v>
      </c>
      <c r="D123" s="21">
        <f>E123*(D$91/E$91)</f>
        <v>0.48414311287668937</v>
      </c>
      <c r="E123" s="21">
        <v>0.48383881613611779</v>
      </c>
      <c r="F123" s="21">
        <v>0.48129744044849332</v>
      </c>
      <c r="G123" s="22">
        <v>0.47876941340130502</v>
      </c>
      <c r="H123" s="22">
        <v>0.47625466488047946</v>
      </c>
      <c r="I123" s="22">
        <v>0.47375312514021922</v>
      </c>
      <c r="J123" s="22">
        <v>0.4712647248010684</v>
      </c>
      <c r="K123" s="22">
        <v>0.46738998443045082</v>
      </c>
      <c r="L123" s="22">
        <v>0.46354710218998724</v>
      </c>
      <c r="M123" s="22">
        <v>0.45973581614200959</v>
      </c>
      <c r="N123" s="22">
        <v>0.45595586650250236</v>
      </c>
      <c r="O123" s="22">
        <v>0.45220699562339522</v>
      </c>
      <c r="P123" s="22">
        <v>0.45373596811425015</v>
      </c>
      <c r="Q123" s="22">
        <v>0.45527011026612407</v>
      </c>
      <c r="R123" s="22">
        <v>0.45680943955833414</v>
      </c>
      <c r="S123" s="22">
        <v>0.45835397352929735</v>
      </c>
      <c r="T123" s="22">
        <v>0.45990372977673055</v>
      </c>
      <c r="U123" s="22">
        <v>0.4614587259578507</v>
      </c>
      <c r="V123" s="22">
        <v>0.46301897978957629</v>
      </c>
      <c r="W123" s="22">
        <v>0.464584509048729</v>
      </c>
      <c r="X123" s="28">
        <v>0.46615533157223643</v>
      </c>
      <c r="Y123" s="22">
        <v>0.46773146525733511</v>
      </c>
      <c r="Z123" s="16"/>
    </row>
    <row r="124" spans="1:26" x14ac:dyDescent="0.25">
      <c r="A124" s="11" t="s">
        <v>678</v>
      </c>
      <c r="B124" s="11" t="s">
        <v>426</v>
      </c>
      <c r="C124" s="109">
        <v>0.56766535829177478</v>
      </c>
      <c r="D124" s="96">
        <v>0.57247858188591616</v>
      </c>
      <c r="E124" s="96">
        <v>0.58080082410865419</v>
      </c>
      <c r="F124" s="96">
        <v>0.58973718335956449</v>
      </c>
      <c r="G124" s="97">
        <v>0.59809897209933582</v>
      </c>
      <c r="H124" s="97">
        <v>0.60622609823562279</v>
      </c>
      <c r="I124" s="97">
        <v>0.61269343631033979</v>
      </c>
      <c r="J124" s="97">
        <v>0.61831765948014428</v>
      </c>
      <c r="K124" s="97">
        <v>0.62376918190881658</v>
      </c>
      <c r="L124" s="97">
        <v>0.62905788450884115</v>
      </c>
      <c r="M124" s="97">
        <v>0.63418107777833044</v>
      </c>
      <c r="N124" s="97">
        <v>0.63915191860582388</v>
      </c>
      <c r="O124" s="97">
        <v>0.64368929645499162</v>
      </c>
      <c r="P124" s="97">
        <v>0.65366060749254462</v>
      </c>
      <c r="Q124" s="97">
        <v>0.66381272015502646</v>
      </c>
      <c r="R124" s="97">
        <v>0.67416436958152115</v>
      </c>
      <c r="S124" s="97">
        <v>0.68461422270752437</v>
      </c>
      <c r="T124" s="97">
        <v>0.69494560334967481</v>
      </c>
      <c r="U124" s="97">
        <v>0.7053102668782163</v>
      </c>
      <c r="V124" s="97">
        <v>0.71570237266697745</v>
      </c>
      <c r="W124" s="97">
        <v>0.72610806421273399</v>
      </c>
      <c r="X124" s="98">
        <v>0.73652133925642671</v>
      </c>
      <c r="Y124" s="97">
        <v>0.74693644412634363</v>
      </c>
      <c r="Z124" s="16"/>
    </row>
    <row r="125" spans="1:26" x14ac:dyDescent="0.25">
      <c r="A125" s="11" t="s">
        <v>678</v>
      </c>
      <c r="B125" s="23" t="s">
        <v>427</v>
      </c>
      <c r="C125" s="21">
        <f>D125*(C$91/D$91)</f>
        <v>17.765981326199555</v>
      </c>
      <c r="D125" s="21">
        <f>E125*(D$91/E$91)</f>
        <v>16.005390379455147</v>
      </c>
      <c r="E125" s="21">
        <v>15.995330568637836</v>
      </c>
      <c r="F125" s="21">
        <v>16.074278722516066</v>
      </c>
      <c r="G125" s="22">
        <v>16.153616540801295</v>
      </c>
      <c r="H125" s="22">
        <v>16.233345946760156</v>
      </c>
      <c r="I125" s="22">
        <v>16.313468873151951</v>
      </c>
      <c r="J125" s="22">
        <v>16.393987262275498</v>
      </c>
      <c r="K125" s="22">
        <v>16.454733617607051</v>
      </c>
      <c r="L125" s="22">
        <v>16.515705062761295</v>
      </c>
      <c r="M125" s="22">
        <v>16.57690243178709</v>
      </c>
      <c r="N125" s="22">
        <v>16.638326561823778</v>
      </c>
      <c r="O125" s="22">
        <v>16.699978293112647</v>
      </c>
      <c r="P125" s="22">
        <v>16.893967872889821</v>
      </c>
      <c r="Q125" s="22">
        <v>17.090210866198536</v>
      </c>
      <c r="R125" s="22">
        <v>17.288733449045512</v>
      </c>
      <c r="S125" s="22">
        <v>17.489562101502091</v>
      </c>
      <c r="T125" s="22">
        <v>17.692723611236293</v>
      </c>
      <c r="U125" s="22">
        <v>17.898245077085917</v>
      </c>
      <c r="V125" s="22">
        <v>18.106153912673129</v>
      </c>
      <c r="W125" s="22">
        <v>18.316477850061052</v>
      </c>
      <c r="X125" s="28">
        <v>18.529244943452824</v>
      </c>
      <c r="Y125" s="22">
        <v>18.744483572933628</v>
      </c>
      <c r="Z125" s="16"/>
    </row>
    <row r="126" spans="1:26" x14ac:dyDescent="0.25">
      <c r="A126" s="11" t="s">
        <v>678</v>
      </c>
      <c r="B126" s="23" t="s">
        <v>428</v>
      </c>
      <c r="C126" s="21">
        <f>D126*(C$91/D$91)</f>
        <v>4.0263376211343056</v>
      </c>
      <c r="D126" s="21">
        <f>E126*(D$91/E$91)</f>
        <v>3.627331597535052</v>
      </c>
      <c r="E126" s="21">
        <v>3.6250517237689177</v>
      </c>
      <c r="F126" s="21">
        <v>3.6669064606577066</v>
      </c>
      <c r="G126" s="22">
        <v>3.7092444510649329</v>
      </c>
      <c r="H126" s="22">
        <v>3.7520712746210148</v>
      </c>
      <c r="I126" s="22">
        <v>3.7953925753786133</v>
      </c>
      <c r="J126" s="22">
        <v>3.8392140625564499</v>
      </c>
      <c r="K126" s="22">
        <v>3.874763778407349</v>
      </c>
      <c r="L126" s="22">
        <v>3.9106426716045712</v>
      </c>
      <c r="M126" s="22">
        <v>3.9468537902097607</v>
      </c>
      <c r="N126" s="22">
        <v>3.9834002105084956</v>
      </c>
      <c r="O126" s="22">
        <v>4.0202850372716314</v>
      </c>
      <c r="P126" s="22">
        <v>4.0825040766495668</v>
      </c>
      <c r="Q126" s="22">
        <v>4.1456860350308125</v>
      </c>
      <c r="R126" s="22">
        <v>4.2098458148152806</v>
      </c>
      <c r="S126" s="22">
        <v>4.274998549036531</v>
      </c>
      <c r="T126" s="22">
        <v>4.3411596049311232</v>
      </c>
      <c r="U126" s="22">
        <v>4.4083445875632048</v>
      </c>
      <c r="V126" s="22">
        <v>4.4765693435051981</v>
      </c>
      <c r="W126" s="22">
        <v>4.5458499645754475</v>
      </c>
      <c r="X126" s="28">
        <v>4.6162027916337136</v>
      </c>
      <c r="Y126" s="22">
        <v>4.6876444184354069</v>
      </c>
      <c r="Z126" s="16"/>
    </row>
    <row r="127" spans="1:26" x14ac:dyDescent="0.25">
      <c r="A127" s="11" t="s">
        <v>678</v>
      </c>
      <c r="B127" s="11" t="s">
        <v>429</v>
      </c>
      <c r="C127" s="109">
        <v>2.086482789756742</v>
      </c>
      <c r="D127" s="96">
        <v>2.0339670637049867</v>
      </c>
      <c r="E127" s="96">
        <v>2.0329624190328563</v>
      </c>
      <c r="F127" s="96">
        <v>2.0295431258240151</v>
      </c>
      <c r="G127" s="97">
        <v>2.0249016121452281</v>
      </c>
      <c r="H127" s="97">
        <v>2.0201404959231444</v>
      </c>
      <c r="I127" s="97">
        <v>2.0096815309751834</v>
      </c>
      <c r="J127" s="97">
        <v>1.9971452761102286</v>
      </c>
      <c r="K127" s="97">
        <v>1.9845830674439631</v>
      </c>
      <c r="L127" s="97">
        <v>1.9720154820176219</v>
      </c>
      <c r="M127" s="97">
        <v>1.9594116844497589</v>
      </c>
      <c r="N127" s="97">
        <v>1.9468061150091451</v>
      </c>
      <c r="O127" s="97">
        <v>1.9334943911698892</v>
      </c>
      <c r="P127" s="97">
        <v>1.9370207467632536</v>
      </c>
      <c r="Q127" s="97">
        <v>1.9414694001194335</v>
      </c>
      <c r="R127" s="97">
        <v>1.9469658221038628</v>
      </c>
      <c r="S127" s="97">
        <v>1.953090507440796</v>
      </c>
      <c r="T127" s="97">
        <v>1.9592058853203733</v>
      </c>
      <c r="U127" s="97">
        <v>1.9657107661937439</v>
      </c>
      <c r="V127" s="97">
        <v>1.9725897354219326</v>
      </c>
      <c r="W127" s="97">
        <v>1.9797863936499798</v>
      </c>
      <c r="X127" s="98">
        <v>1.9872791506105094</v>
      </c>
      <c r="Y127" s="97">
        <v>1.9950456371605867</v>
      </c>
      <c r="Z127" s="16"/>
    </row>
    <row r="128" spans="1:26" x14ac:dyDescent="0.25">
      <c r="A128" s="11" t="s">
        <v>678</v>
      </c>
      <c r="B128" s="11" t="s">
        <v>430</v>
      </c>
      <c r="C128" s="109">
        <v>5.7496036380436859</v>
      </c>
      <c r="D128" s="96">
        <v>5.5597943164167756</v>
      </c>
      <c r="E128" s="96">
        <v>5.5447291671476506</v>
      </c>
      <c r="F128" s="96">
        <v>5.5339967735211912</v>
      </c>
      <c r="G128" s="97">
        <v>5.5212541408890354</v>
      </c>
      <c r="H128" s="97">
        <v>5.5100434575191608</v>
      </c>
      <c r="I128" s="97">
        <v>5.495989567894676</v>
      </c>
      <c r="J128" s="97">
        <v>5.4799006535038508</v>
      </c>
      <c r="K128" s="97">
        <v>5.4642695865760453</v>
      </c>
      <c r="L128" s="97">
        <v>5.4491123883031261</v>
      </c>
      <c r="M128" s="97">
        <v>5.4344174458057051</v>
      </c>
      <c r="N128" s="97">
        <v>5.4202089519017855</v>
      </c>
      <c r="O128" s="97">
        <v>5.4033691107620809</v>
      </c>
      <c r="P128" s="97">
        <v>5.4323075384662802</v>
      </c>
      <c r="Q128" s="97">
        <v>5.4622447086896102</v>
      </c>
      <c r="R128" s="97">
        <v>5.4932281647471362</v>
      </c>
      <c r="S128" s="97">
        <v>5.5250373944302407</v>
      </c>
      <c r="T128" s="97">
        <v>5.5561077322667689</v>
      </c>
      <c r="U128" s="97">
        <v>5.5878681212835097</v>
      </c>
      <c r="V128" s="97">
        <v>5.6203097252166607</v>
      </c>
      <c r="W128" s="97">
        <v>5.6534058305109731</v>
      </c>
      <c r="X128" s="98">
        <v>5.6871471186754921</v>
      </c>
      <c r="Y128" s="97">
        <v>5.7215248388984543</v>
      </c>
      <c r="Z128" s="16"/>
    </row>
    <row r="129" spans="1:26" x14ac:dyDescent="0.25">
      <c r="A129" s="11" t="s">
        <v>678</v>
      </c>
      <c r="B129" s="11" t="s">
        <v>431</v>
      </c>
      <c r="C129" s="109">
        <v>0.78400000000000003</v>
      </c>
      <c r="D129" s="96">
        <v>0.77476589006287588</v>
      </c>
      <c r="E129" s="96">
        <v>0.77957091481947449</v>
      </c>
      <c r="F129" s="96">
        <v>0.78412277987572698</v>
      </c>
      <c r="G129" s="97">
        <v>0.78814040266479146</v>
      </c>
      <c r="H129" s="97">
        <v>0.79210989190446879</v>
      </c>
      <c r="I129" s="97">
        <v>0.79494987202899936</v>
      </c>
      <c r="J129" s="97">
        <v>0.7969583848582249</v>
      </c>
      <c r="K129" s="97">
        <v>0.79886096941165419</v>
      </c>
      <c r="L129" s="97">
        <v>0.800665075879055</v>
      </c>
      <c r="M129" s="97">
        <v>0.80236958125309366</v>
      </c>
      <c r="N129" s="97">
        <v>0.8039841643799468</v>
      </c>
      <c r="O129" s="97">
        <v>0.80508801158857357</v>
      </c>
      <c r="P129" s="97">
        <v>0.81294546443395899</v>
      </c>
      <c r="Q129" s="97">
        <v>0.82092647769700589</v>
      </c>
      <c r="R129" s="97">
        <v>0.82904358126360767</v>
      </c>
      <c r="S129" s="97">
        <v>0.83722821914867407</v>
      </c>
      <c r="T129" s="97">
        <v>0.84523225664792101</v>
      </c>
      <c r="U129" s="97">
        <v>0.85326017051929803</v>
      </c>
      <c r="V129" s="97">
        <v>0.86130831216757509</v>
      </c>
      <c r="W129" s="97">
        <v>0.8693676750599949</v>
      </c>
      <c r="X129" s="98">
        <v>0.87743457903792788</v>
      </c>
      <c r="Y129" s="97">
        <v>0.88550554291945816</v>
      </c>
      <c r="Z129" s="16"/>
    </row>
    <row r="130" spans="1:26" x14ac:dyDescent="0.25">
      <c r="A130" s="11" t="s">
        <v>678</v>
      </c>
      <c r="B130" s="11" t="s">
        <v>432</v>
      </c>
      <c r="C130" s="109">
        <v>4.2764862420980609</v>
      </c>
      <c r="D130" s="96">
        <v>4.1372580035843631</v>
      </c>
      <c r="E130" s="96">
        <v>4.1533230199817437</v>
      </c>
      <c r="F130" s="96">
        <v>4.161874481079888</v>
      </c>
      <c r="G130" s="97">
        <v>4.1680472721319628</v>
      </c>
      <c r="H130" s="97">
        <v>4.1744840629926694</v>
      </c>
      <c r="I130" s="97">
        <v>4.1769705002460737</v>
      </c>
      <c r="J130" s="97">
        <v>4.1766142756795146</v>
      </c>
      <c r="K130" s="97">
        <v>4.1759416863594998</v>
      </c>
      <c r="L130" s="97">
        <v>4.1749812232186381</v>
      </c>
      <c r="M130" s="97">
        <v>4.1737311155762589</v>
      </c>
      <c r="N130" s="97">
        <v>4.1722277097590315</v>
      </c>
      <c r="O130" s="97">
        <v>4.1681557616552229</v>
      </c>
      <c r="P130" s="97">
        <v>4.1989733273983836</v>
      </c>
      <c r="Q130" s="97">
        <v>4.2302315494573559</v>
      </c>
      <c r="R130" s="97">
        <v>4.2619747839865543</v>
      </c>
      <c r="S130" s="97">
        <v>4.2939629714012959</v>
      </c>
      <c r="T130" s="97">
        <v>4.3249578472727315</v>
      </c>
      <c r="U130" s="97">
        <v>4.3560464136178076</v>
      </c>
      <c r="V130" s="97">
        <v>4.3872172003853613</v>
      </c>
      <c r="W130" s="97">
        <v>4.4184400509089361</v>
      </c>
      <c r="X130" s="98">
        <v>4.4497035552125377</v>
      </c>
      <c r="Y130" s="97">
        <v>4.4809970754857256</v>
      </c>
      <c r="Z130" s="16"/>
    </row>
    <row r="131" spans="1:26" x14ac:dyDescent="0.25">
      <c r="A131" s="11" t="s">
        <v>678</v>
      </c>
      <c r="B131" s="23" t="s">
        <v>433</v>
      </c>
      <c r="C131" s="21">
        <f>D131*(C$91/D$91)</f>
        <v>29.15643333900999</v>
      </c>
      <c r="D131" s="21">
        <f>E131*(D$91/E$91)</f>
        <v>26.26706001177827</v>
      </c>
      <c r="E131" s="21">
        <v>26.250550470418712</v>
      </c>
      <c r="F131" s="21">
        <v>26.398613838588904</v>
      </c>
      <c r="G131" s="22">
        <v>26.547512342045824</v>
      </c>
      <c r="H131" s="22">
        <v>26.697250691279013</v>
      </c>
      <c r="I131" s="22">
        <v>26.847833623347015</v>
      </c>
      <c r="J131" s="22">
        <v>26.999265902027236</v>
      </c>
      <c r="K131" s="22">
        <v>27.135465850028574</v>
      </c>
      <c r="L131" s="22">
        <v>27.272352869519295</v>
      </c>
      <c r="M131" s="22">
        <v>27.409930426486273</v>
      </c>
      <c r="N131" s="22">
        <v>27.548202004400821</v>
      </c>
      <c r="O131" s="22">
        <v>27.687171104306906</v>
      </c>
      <c r="P131" s="22">
        <v>28.018912315911422</v>
      </c>
      <c r="Q131" s="22">
        <v>28.354628373160594</v>
      </c>
      <c r="R131" s="22">
        <v>28.694366901725719</v>
      </c>
      <c r="S131" s="22">
        <v>29.038176097917749</v>
      </c>
      <c r="T131" s="22">
        <v>29.386104735524572</v>
      </c>
      <c r="U131" s="22">
        <v>29.738202172730198</v>
      </c>
      <c r="V131" s="22">
        <v>30.094518359116858</v>
      </c>
      <c r="W131" s="22">
        <v>30.455103842751001</v>
      </c>
      <c r="X131" s="28">
        <v>30.820009777354191</v>
      </c>
      <c r="Y131" s="22">
        <v>31.189287929559924</v>
      </c>
      <c r="Z131" s="16"/>
    </row>
    <row r="132" spans="1:26" x14ac:dyDescent="0.25">
      <c r="A132" s="11" t="s">
        <v>678</v>
      </c>
      <c r="B132" s="23" t="s">
        <v>434</v>
      </c>
      <c r="C132" s="21">
        <f>D132*(C$91/D$91)</f>
        <v>8.2530390675375944</v>
      </c>
      <c r="D132" s="21">
        <f>E132*(D$91/E$91)</f>
        <v>7.4351711660326654</v>
      </c>
      <c r="E132" s="21">
        <v>7.4304979644704821</v>
      </c>
      <c r="F132" s="21">
        <v>7.3818164782592746</v>
      </c>
      <c r="G132" s="22">
        <v>7.3334539325970125</v>
      </c>
      <c r="H132" s="22">
        <v>7.2854082379198468</v>
      </c>
      <c r="I132" s="22">
        <v>7.2376773183538674</v>
      </c>
      <c r="J132" s="22">
        <v>7.190259111625414</v>
      </c>
      <c r="K132" s="22">
        <v>7.1343342271868817</v>
      </c>
      <c r="L132" s="22">
        <v>7.0788443191032915</v>
      </c>
      <c r="M132" s="22">
        <v>7.0237860041860811</v>
      </c>
      <c r="N132" s="22">
        <v>6.9691559255606821</v>
      </c>
      <c r="O132" s="22">
        <v>6.9149507524618521</v>
      </c>
      <c r="P132" s="22">
        <v>6.9232761386094408</v>
      </c>
      <c r="Q132" s="22">
        <v>6.9316115482636294</v>
      </c>
      <c r="R132" s="22">
        <v>6.9399569934924088</v>
      </c>
      <c r="S132" s="22">
        <v>6.9483124863782999</v>
      </c>
      <c r="T132" s="22">
        <v>6.95667803901837</v>
      </c>
      <c r="U132" s="22">
        <v>6.9650536635242508</v>
      </c>
      <c r="V132" s="22">
        <v>6.9734393720221561</v>
      </c>
      <c r="W132" s="22">
        <v>6.9818351766528997</v>
      </c>
      <c r="X132" s="28">
        <v>6.9902410895719118</v>
      </c>
      <c r="Y132" s="22">
        <v>6.9986571229492585</v>
      </c>
      <c r="Z132" s="16"/>
    </row>
    <row r="133" spans="1:26" x14ac:dyDescent="0.25">
      <c r="A133" s="11" t="s">
        <v>678</v>
      </c>
      <c r="B133" s="11" t="s">
        <v>435</v>
      </c>
      <c r="C133" s="109">
        <v>0</v>
      </c>
      <c r="D133" s="96">
        <v>5.5010159519363615</v>
      </c>
      <c r="E133" s="96">
        <v>5.5394249843300525</v>
      </c>
      <c r="F133" s="96">
        <v>5.5576205013024618</v>
      </c>
      <c r="G133" s="97">
        <v>5.5747798815956555</v>
      </c>
      <c r="H133" s="97">
        <v>5.5951877873141962</v>
      </c>
      <c r="I133" s="97">
        <v>5.6284393177458458</v>
      </c>
      <c r="J133" s="97">
        <v>5.6603952563306423</v>
      </c>
      <c r="K133" s="97">
        <v>5.6930055164283919</v>
      </c>
      <c r="L133" s="97">
        <v>5.7262535280787752</v>
      </c>
      <c r="M133" s="97">
        <v>5.7602410459525082</v>
      </c>
      <c r="N133" s="97">
        <v>5.7949207436486319</v>
      </c>
      <c r="O133" s="97">
        <v>5.8254651987623536</v>
      </c>
      <c r="P133" s="97">
        <v>5.9034218733552057</v>
      </c>
      <c r="Q133" s="97">
        <v>5.9802943353108757</v>
      </c>
      <c r="R133" s="97">
        <v>6.055722354537199</v>
      </c>
      <c r="S133" s="97">
        <v>6.1306932193381884</v>
      </c>
      <c r="T133" s="97">
        <v>6.2037679225765521</v>
      </c>
      <c r="U133" s="97">
        <v>6.2769138526685095</v>
      </c>
      <c r="V133" s="97">
        <v>6.3501662842203537</v>
      </c>
      <c r="W133" s="97">
        <v>6.4236698397236944</v>
      </c>
      <c r="X133" s="98">
        <v>6.4974842545904918</v>
      </c>
      <c r="Y133" s="97">
        <v>6.5716745540753179</v>
      </c>
      <c r="Z133" s="16"/>
    </row>
    <row r="134" spans="1:26" x14ac:dyDescent="0.25">
      <c r="A134" s="11" t="s">
        <v>678</v>
      </c>
      <c r="B134" s="18" t="s">
        <v>436</v>
      </c>
      <c r="C134" s="96">
        <f>D134*(C91/D91)</f>
        <v>1.3853344354532131</v>
      </c>
      <c r="D134" s="96">
        <v>1.2480491810960339</v>
      </c>
      <c r="E134" s="96">
        <v>1.2381429557494843</v>
      </c>
      <c r="F134" s="96">
        <v>1.2236074487859478</v>
      </c>
      <c r="G134" s="97">
        <v>1.2086866061512538</v>
      </c>
      <c r="H134" s="97">
        <v>1.1940722086974562</v>
      </c>
      <c r="I134" s="97">
        <v>1.1771729728008145</v>
      </c>
      <c r="J134" s="97">
        <v>1.1592233922327979</v>
      </c>
      <c r="K134" s="97">
        <v>1.1414713601039077</v>
      </c>
      <c r="L134" s="97">
        <v>1.1239212973041304</v>
      </c>
      <c r="M134" s="97">
        <v>1.1065541487064874</v>
      </c>
      <c r="N134" s="97">
        <v>1.0893807938966376</v>
      </c>
      <c r="O134" s="97">
        <v>1.0719635238509611</v>
      </c>
      <c r="P134" s="97">
        <v>1.0639345221552206</v>
      </c>
      <c r="Q134" s="97">
        <v>1.0563798377085414</v>
      </c>
      <c r="R134" s="97">
        <v>1.0493706166383607</v>
      </c>
      <c r="S134" s="97">
        <v>1.0427144335601986</v>
      </c>
      <c r="T134" s="97">
        <v>1.0360847845135817</v>
      </c>
      <c r="U134" s="97">
        <v>1.0297075459132909</v>
      </c>
      <c r="V134" s="97">
        <v>1.0235784853977641</v>
      </c>
      <c r="W134" s="97">
        <v>1.017672402327946</v>
      </c>
      <c r="X134" s="98">
        <v>1.0119807345084753</v>
      </c>
      <c r="Y134" s="97">
        <v>1.0064940765389199</v>
      </c>
      <c r="Z134" s="16"/>
    </row>
    <row r="135" spans="1:26" x14ac:dyDescent="0.25">
      <c r="A135" s="11" t="s">
        <v>678</v>
      </c>
      <c r="B135" s="11" t="s">
        <v>437</v>
      </c>
      <c r="C135" s="109">
        <v>0</v>
      </c>
      <c r="D135" s="96">
        <v>10.152954169402644</v>
      </c>
      <c r="E135" s="96">
        <v>10.072752469864485</v>
      </c>
      <c r="F135" s="96">
        <v>9.9564910106005762</v>
      </c>
      <c r="G135" s="97">
        <v>9.8396366880195192</v>
      </c>
      <c r="H135" s="97">
        <v>9.7297098668972897</v>
      </c>
      <c r="I135" s="97">
        <v>9.6428797504592509</v>
      </c>
      <c r="J135" s="97">
        <v>9.5543027047164397</v>
      </c>
      <c r="K135" s="97">
        <v>9.4673255179669962</v>
      </c>
      <c r="L135" s="97">
        <v>9.3818770372349363</v>
      </c>
      <c r="M135" s="97">
        <v>9.2980798321706342</v>
      </c>
      <c r="N135" s="97">
        <v>9.2158108880583693</v>
      </c>
      <c r="O135" s="97">
        <v>9.1274640342977289</v>
      </c>
      <c r="P135" s="97">
        <v>9.1129051156993697</v>
      </c>
      <c r="Q135" s="97">
        <v>9.0951351411820056</v>
      </c>
      <c r="R135" s="97">
        <v>9.073737019946547</v>
      </c>
      <c r="S135" s="97">
        <v>9.0503107984163904</v>
      </c>
      <c r="T135" s="97">
        <v>9.0228380405176463</v>
      </c>
      <c r="U135" s="97">
        <v>8.9943031747105202</v>
      </c>
      <c r="V135" s="97">
        <v>8.9647918781273539</v>
      </c>
      <c r="W135" s="97">
        <v>8.9345381106924115</v>
      </c>
      <c r="X135" s="98">
        <v>8.9036469396659399</v>
      </c>
      <c r="Y135" s="97">
        <v>8.8722252851942276</v>
      </c>
      <c r="Z135" s="16"/>
    </row>
    <row r="136" spans="1:26" x14ac:dyDescent="0.25">
      <c r="A136" s="11" t="s">
        <v>678</v>
      </c>
      <c r="B136" s="111" t="s">
        <v>982</v>
      </c>
      <c r="C136" s="110"/>
      <c r="D136" s="96"/>
      <c r="E136" s="96">
        <v>1.8327092726172118</v>
      </c>
      <c r="F136" s="96">
        <v>1.8473411388118184</v>
      </c>
      <c r="G136" s="97">
        <v>1.861159230080605</v>
      </c>
      <c r="H136" s="97">
        <v>1.8751721304560616</v>
      </c>
      <c r="I136" s="97">
        <v>1.8842571256371223</v>
      </c>
      <c r="J136" s="97">
        <v>1.8915301704771283</v>
      </c>
      <c r="K136" s="97">
        <v>1.8991806527786841</v>
      </c>
      <c r="L136" s="97">
        <v>1.9072312992538576</v>
      </c>
      <c r="M136" s="97">
        <v>1.9156589657232928</v>
      </c>
      <c r="N136" s="97">
        <v>1.9244996768523901</v>
      </c>
      <c r="O136" s="97">
        <v>1.9329901684895836</v>
      </c>
      <c r="P136" s="97">
        <v>1.9587737677909678</v>
      </c>
      <c r="Q136" s="97">
        <v>1.9860841319584868</v>
      </c>
      <c r="R136" s="97">
        <v>2.0150147766156348</v>
      </c>
      <c r="S136" s="97">
        <v>2.0451984187104273</v>
      </c>
      <c r="T136" s="97">
        <v>2.0759789022265691</v>
      </c>
      <c r="U136" s="97">
        <v>2.1077946864939574</v>
      </c>
      <c r="V136" s="97">
        <v>2.1406339793099414</v>
      </c>
      <c r="W136" s="97">
        <v>2.1744530713247712</v>
      </c>
      <c r="X136" s="98">
        <v>2.2092378955190717</v>
      </c>
      <c r="Y136" s="97">
        <v>2.2449748111695755</v>
      </c>
      <c r="Z136" s="16"/>
    </row>
    <row r="137" spans="1:26" x14ac:dyDescent="0.25">
      <c r="A137" s="11" t="s">
        <v>678</v>
      </c>
      <c r="B137" s="33" t="s">
        <v>856</v>
      </c>
      <c r="C137" s="34">
        <v>7.8771822373231917</v>
      </c>
      <c r="D137" s="21">
        <v>7.689603370785778</v>
      </c>
      <c r="E137" s="21">
        <v>7.792895396040473</v>
      </c>
      <c r="F137" s="21">
        <v>7.895514661619524</v>
      </c>
      <c r="G137" s="22">
        <v>7.9991122357369004</v>
      </c>
      <c r="H137" s="22">
        <v>8.1015017757751409</v>
      </c>
      <c r="I137" s="22">
        <v>8.2071002461273643</v>
      </c>
      <c r="J137" s="22">
        <v>8.3554014660763105</v>
      </c>
      <c r="K137" s="22">
        <v>8.5056886070003692</v>
      </c>
      <c r="L137" s="22">
        <v>8.6580481350876681</v>
      </c>
      <c r="M137" s="22">
        <v>8.8125687484921649</v>
      </c>
      <c r="N137" s="22">
        <v>8.9693415017556681</v>
      </c>
      <c r="O137" s="22">
        <v>9.128459932271161</v>
      </c>
      <c r="P137" s="22">
        <v>9.2900201890769996</v>
      </c>
      <c r="Q137" s="22">
        <v>9.454121164261057</v>
      </c>
      <c r="R137" s="22">
        <v>9.6208646272452949</v>
      </c>
      <c r="S137" s="22">
        <v>9.7903553622146671</v>
      </c>
      <c r="T137" s="22">
        <v>9.9627013089494483</v>
      </c>
      <c r="U137" s="22">
        <v>10.138013707316423</v>
      </c>
      <c r="V137" s="22">
        <v>10.316407245672398</v>
      </c>
      <c r="W137" s="22">
        <v>10.498000213432412</v>
      </c>
      <c r="X137" s="28">
        <v>10.682914658055374</v>
      </c>
      <c r="Y137" s="22"/>
      <c r="Z137" s="16"/>
    </row>
    <row r="138" spans="1:26" x14ac:dyDescent="0.25">
      <c r="A138" s="107" t="s">
        <v>979</v>
      </c>
      <c r="B138" s="103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6"/>
      <c r="Y138" s="105"/>
      <c r="Z138" s="16"/>
    </row>
    <row r="139" spans="1:26" x14ac:dyDescent="0.25">
      <c r="A139" s="11" t="s">
        <v>679</v>
      </c>
      <c r="B139" s="9" t="s">
        <v>438</v>
      </c>
      <c r="C139" s="14">
        <v>59.299215695539417</v>
      </c>
      <c r="D139" s="12">
        <v>62.224462702374666</v>
      </c>
      <c r="E139" s="12">
        <v>61.948367890795922</v>
      </c>
      <c r="F139" s="12">
        <v>61.386761441772379</v>
      </c>
      <c r="G139" s="13">
        <v>60.811858529678901</v>
      </c>
      <c r="H139" s="13">
        <v>60.265316662154063</v>
      </c>
      <c r="I139" s="13">
        <v>59.757858896248493</v>
      </c>
      <c r="J139" s="13">
        <v>59.299925871598418</v>
      </c>
      <c r="K139" s="13">
        <v>58.84951954414371</v>
      </c>
      <c r="L139" s="13">
        <v>58.406429276541843</v>
      </c>
      <c r="M139" s="13">
        <v>57.970734557741444</v>
      </c>
      <c r="N139" s="13">
        <v>57.542168001623843</v>
      </c>
      <c r="O139" s="13">
        <v>57.116528184206508</v>
      </c>
      <c r="P139" s="13">
        <v>57.165716097995613</v>
      </c>
      <c r="Q139" s="13">
        <v>57.212504553389273</v>
      </c>
      <c r="R139" s="13">
        <v>57.256453997996609</v>
      </c>
      <c r="S139" s="13">
        <v>57.299853657364494</v>
      </c>
      <c r="T139" s="13">
        <v>57.327799899742516</v>
      </c>
      <c r="U139" s="13">
        <v>57.356610959388554</v>
      </c>
      <c r="V139" s="13">
        <v>57.386434241651259</v>
      </c>
      <c r="W139" s="13">
        <v>57.417605790867398</v>
      </c>
      <c r="X139" s="15">
        <v>57.450286746194429</v>
      </c>
      <c r="Y139" s="13">
        <v>57.484637822886853</v>
      </c>
      <c r="Z139" s="16"/>
    </row>
    <row r="140" spans="1:26" x14ac:dyDescent="0.25">
      <c r="A140" s="11" t="s">
        <v>679</v>
      </c>
      <c r="B140" s="11" t="s">
        <v>439</v>
      </c>
      <c r="C140" s="14">
        <v>19.401703521588637</v>
      </c>
      <c r="D140" s="12">
        <v>19.38385726082246</v>
      </c>
      <c r="E140" s="12">
        <v>17.739240824514642</v>
      </c>
      <c r="F140" s="12">
        <v>17.403078849463171</v>
      </c>
      <c r="G140" s="13">
        <v>17.067113736617369</v>
      </c>
      <c r="H140" s="13">
        <v>16.743079188844163</v>
      </c>
      <c r="I140" s="13">
        <v>16.437416607753018</v>
      </c>
      <c r="J140" s="13">
        <v>16.166059752523267</v>
      </c>
      <c r="K140" s="13">
        <v>15.899782515907562</v>
      </c>
      <c r="L140" s="13">
        <v>15.638413497755229</v>
      </c>
      <c r="M140" s="13">
        <v>15.38189619194225</v>
      </c>
      <c r="N140" s="13">
        <v>15.130041074423801</v>
      </c>
      <c r="O140" s="13">
        <v>14.890754543492067</v>
      </c>
      <c r="P140" s="13">
        <v>14.776666388947637</v>
      </c>
      <c r="Q140" s="13">
        <v>14.662297839115402</v>
      </c>
      <c r="R140" s="13">
        <v>14.547598538349195</v>
      </c>
      <c r="S140" s="13">
        <v>14.43342527629318</v>
      </c>
      <c r="T140" s="13">
        <v>14.316151720304058</v>
      </c>
      <c r="U140" s="13">
        <v>14.199998972368141</v>
      </c>
      <c r="V140" s="13">
        <v>14.085027951339214</v>
      </c>
      <c r="W140" s="13">
        <v>13.971350027664988</v>
      </c>
      <c r="X140" s="15">
        <v>13.859016182355848</v>
      </c>
      <c r="Y140" s="13">
        <v>13.748072338190763</v>
      </c>
      <c r="Z140" s="16"/>
    </row>
    <row r="141" spans="1:26" x14ac:dyDescent="0.25">
      <c r="A141" s="11" t="s">
        <v>679</v>
      </c>
      <c r="B141" s="11" t="s">
        <v>440</v>
      </c>
      <c r="C141" s="14">
        <v>7.135872608732873</v>
      </c>
      <c r="D141" s="12">
        <v>7.1638328344211892</v>
      </c>
      <c r="E141" s="12">
        <v>7.2559605731948622</v>
      </c>
      <c r="F141" s="12">
        <v>7.215856355809545</v>
      </c>
      <c r="G141" s="13">
        <v>7.1738030816150582</v>
      </c>
      <c r="H141" s="13">
        <v>7.135092608695448</v>
      </c>
      <c r="I141" s="13">
        <v>7.107947816627</v>
      </c>
      <c r="J141" s="13">
        <v>7.0844240586271932</v>
      </c>
      <c r="K141" s="13">
        <v>7.0609758747068252</v>
      </c>
      <c r="L141" s="13">
        <v>7.037580836838301</v>
      </c>
      <c r="M141" s="13">
        <v>7.0143215411025004</v>
      </c>
      <c r="N141" s="13">
        <v>6.991147615705982</v>
      </c>
      <c r="O141" s="13">
        <v>6.9653325330605309</v>
      </c>
      <c r="P141" s="13">
        <v>6.9956883914346797</v>
      </c>
      <c r="Q141" s="13">
        <v>7.0239492609695402</v>
      </c>
      <c r="R141" s="13">
        <v>7.0498811178459455</v>
      </c>
      <c r="S141" s="13">
        <v>7.0743511759919704</v>
      </c>
      <c r="T141" s="13">
        <v>7.095665852212643</v>
      </c>
      <c r="U141" s="13">
        <v>7.116023761323925</v>
      </c>
      <c r="V141" s="13">
        <v>7.1354708305703456</v>
      </c>
      <c r="W141" s="13">
        <v>7.1541348450948581</v>
      </c>
      <c r="X141" s="15">
        <v>7.172073524609055</v>
      </c>
      <c r="Y141" s="13">
        <v>7.1893461012645838</v>
      </c>
      <c r="Z141" s="16"/>
    </row>
    <row r="142" spans="1:26" x14ac:dyDescent="0.25">
      <c r="A142" s="11" t="s">
        <v>679</v>
      </c>
      <c r="B142" s="11" t="s">
        <v>441</v>
      </c>
      <c r="C142" s="14">
        <v>9.707289573336741</v>
      </c>
      <c r="D142" s="12">
        <v>9.8616037627666095</v>
      </c>
      <c r="E142" s="12">
        <v>7.594737543364471</v>
      </c>
      <c r="F142" s="12">
        <v>7.5623293207854836</v>
      </c>
      <c r="G142" s="13">
        <v>7.5275352663725466</v>
      </c>
      <c r="H142" s="13">
        <v>7.495599515889066</v>
      </c>
      <c r="I142" s="13">
        <v>7.4688464722353771</v>
      </c>
      <c r="J142" s="13">
        <v>7.4385509373722698</v>
      </c>
      <c r="K142" s="13">
        <v>7.4083544121598308</v>
      </c>
      <c r="L142" s="13">
        <v>7.3782523286315751</v>
      </c>
      <c r="M142" s="13">
        <v>7.348285886405832</v>
      </c>
      <c r="N142" s="13">
        <v>7.3184388388698265</v>
      </c>
      <c r="O142" s="13">
        <v>7.2833571879786154</v>
      </c>
      <c r="P142" s="13">
        <v>7.3080368173257471</v>
      </c>
      <c r="Q142" s="13">
        <v>7.3317261846499564</v>
      </c>
      <c r="R142" s="13">
        <v>7.3543275582200796</v>
      </c>
      <c r="S142" s="13">
        <v>7.3762201997516774</v>
      </c>
      <c r="T142" s="13">
        <v>7.395501568646849</v>
      </c>
      <c r="U142" s="13">
        <v>7.4142976319958915</v>
      </c>
      <c r="V142" s="13">
        <v>7.4326314477015938</v>
      </c>
      <c r="W142" s="13">
        <v>7.4505613954701353</v>
      </c>
      <c r="X142" s="15">
        <v>7.468115675662637</v>
      </c>
      <c r="Y142" s="13">
        <v>7.4853232328840367</v>
      </c>
      <c r="Z142" s="16"/>
    </row>
    <row r="143" spans="1:26" x14ac:dyDescent="0.25">
      <c r="A143" s="11" t="s">
        <v>679</v>
      </c>
      <c r="B143" s="11" t="s">
        <v>442</v>
      </c>
      <c r="C143" s="14">
        <v>3.3126385694805816</v>
      </c>
      <c r="D143" s="12">
        <v>3.5162868317350644</v>
      </c>
      <c r="E143" s="12">
        <v>3.5731076983373304</v>
      </c>
      <c r="F143" s="12">
        <v>3.5860222762800769</v>
      </c>
      <c r="G143" s="13">
        <v>3.5980532289831779</v>
      </c>
      <c r="H143" s="13">
        <v>3.6115864563882552</v>
      </c>
      <c r="I143" s="13">
        <v>3.6255435474802877</v>
      </c>
      <c r="J143" s="13">
        <v>3.6410148368681425</v>
      </c>
      <c r="K143" s="13">
        <v>3.6571725675279438</v>
      </c>
      <c r="L143" s="13">
        <v>3.6740213906707382</v>
      </c>
      <c r="M143" s="13">
        <v>3.6915676800185717</v>
      </c>
      <c r="N143" s="13">
        <v>3.7098173509086987</v>
      </c>
      <c r="O143" s="13">
        <v>3.7276987228742926</v>
      </c>
      <c r="P143" s="13">
        <v>3.7773317440955805</v>
      </c>
      <c r="Q143" s="13">
        <v>3.8279705276767602</v>
      </c>
      <c r="R143" s="13">
        <v>3.8795765599873739</v>
      </c>
      <c r="S143" s="13">
        <v>3.932170304329607</v>
      </c>
      <c r="T143" s="13">
        <v>3.9846732399833429</v>
      </c>
      <c r="U143" s="13">
        <v>4.038153105218135</v>
      </c>
      <c r="V143" s="13">
        <v>4.0926102195858869</v>
      </c>
      <c r="W143" s="13">
        <v>4.1480536509466264</v>
      </c>
      <c r="X143" s="15">
        <v>4.2044893242042534</v>
      </c>
      <c r="Y143" s="13">
        <v>4.2619250954763706</v>
      </c>
      <c r="Z143" s="16"/>
    </row>
    <row r="144" spans="1:26" x14ac:dyDescent="0.25">
      <c r="A144" s="11" t="s">
        <v>679</v>
      </c>
      <c r="B144" s="11" t="s">
        <v>443</v>
      </c>
      <c r="C144" s="14">
        <v>11.036357188336074</v>
      </c>
      <c r="D144" s="12">
        <v>11.365753869670998</v>
      </c>
      <c r="E144" s="12">
        <v>11.656539199176875</v>
      </c>
      <c r="F144" s="12">
        <v>11.580056025369577</v>
      </c>
      <c r="G144" s="13">
        <v>11.498988940774366</v>
      </c>
      <c r="H144" s="13">
        <v>11.420904100587421</v>
      </c>
      <c r="I144" s="13">
        <v>11.340929705667367</v>
      </c>
      <c r="J144" s="13">
        <v>11.272529478965936</v>
      </c>
      <c r="K144" s="13">
        <v>11.204444933622655</v>
      </c>
      <c r="L144" s="13">
        <v>11.13668738229671</v>
      </c>
      <c r="M144" s="13">
        <v>11.06925214347603</v>
      </c>
      <c r="N144" s="13">
        <v>11.002156529621077</v>
      </c>
      <c r="O144" s="13">
        <v>10.937542508398513</v>
      </c>
      <c r="P144" s="13">
        <v>10.964059904632951</v>
      </c>
      <c r="Q144" s="13">
        <v>10.990702024786049</v>
      </c>
      <c r="R144" s="13">
        <v>11.017519549916731</v>
      </c>
      <c r="S144" s="13">
        <v>11.044377764613465</v>
      </c>
      <c r="T144" s="13">
        <v>11.068245564076724</v>
      </c>
      <c r="U144" s="13">
        <v>11.092083575715602</v>
      </c>
      <c r="V144" s="13">
        <v>11.115893229259694</v>
      </c>
      <c r="W144" s="13">
        <v>11.139661678018046</v>
      </c>
      <c r="X144" s="15">
        <v>11.163388330491234</v>
      </c>
      <c r="Y144" s="13">
        <v>11.187072548904485</v>
      </c>
      <c r="Z144" s="16"/>
    </row>
    <row r="145" spans="1:26" x14ac:dyDescent="0.25">
      <c r="A145" s="11" t="s">
        <v>679</v>
      </c>
      <c r="B145" s="11" t="s">
        <v>444</v>
      </c>
      <c r="C145" s="14">
        <v>6.5263126221894661</v>
      </c>
      <c r="D145" s="12">
        <v>6.5663233534643819</v>
      </c>
      <c r="E145" s="12">
        <v>6.6616050832130407</v>
      </c>
      <c r="F145" s="12">
        <v>6.6332790658661107</v>
      </c>
      <c r="G145" s="13">
        <v>6.6028910107010086</v>
      </c>
      <c r="H145" s="13">
        <v>6.5751625295084146</v>
      </c>
      <c r="I145" s="13">
        <v>6.5545529205037782</v>
      </c>
      <c r="J145" s="13">
        <v>6.5333486207202407</v>
      </c>
      <c r="K145" s="13">
        <v>6.5121439082073289</v>
      </c>
      <c r="L145" s="13">
        <v>6.4909300409808859</v>
      </c>
      <c r="M145" s="13">
        <v>6.4697631796518653</v>
      </c>
      <c r="N145" s="13">
        <v>6.4486173723574041</v>
      </c>
      <c r="O145" s="13">
        <v>6.4236191334917896</v>
      </c>
      <c r="P145" s="13">
        <v>6.4508789263627992</v>
      </c>
      <c r="Q145" s="13">
        <v>6.4767698085905634</v>
      </c>
      <c r="R145" s="13">
        <v>6.5011459885269547</v>
      </c>
      <c r="S145" s="13">
        <v>6.5245455484104742</v>
      </c>
      <c r="T145" s="13">
        <v>6.5453372635729101</v>
      </c>
      <c r="U145" s="13">
        <v>6.5654654675472877</v>
      </c>
      <c r="V145" s="13">
        <v>6.5849599664167906</v>
      </c>
      <c r="W145" s="13">
        <v>6.6039016132258821</v>
      </c>
      <c r="X145" s="15">
        <v>6.6223278838981123</v>
      </c>
      <c r="Y145" s="13">
        <v>6.6402773459594044</v>
      </c>
      <c r="Z145" s="16"/>
    </row>
    <row r="146" spans="1:26" x14ac:dyDescent="0.25">
      <c r="A146" s="11" t="s">
        <v>679</v>
      </c>
      <c r="B146" s="11" t="s">
        <v>445</v>
      </c>
      <c r="C146" s="14">
        <v>0</v>
      </c>
      <c r="D146" s="12">
        <v>1.9411325787281029</v>
      </c>
      <c r="E146" s="12">
        <v>1.9096452245977833</v>
      </c>
      <c r="F146" s="12">
        <v>1.9615313414627635</v>
      </c>
      <c r="G146" s="13">
        <v>1.9505479080970987</v>
      </c>
      <c r="H146" s="13">
        <v>1.9401092933759188</v>
      </c>
      <c r="I146" s="13">
        <v>1.9266833323728019</v>
      </c>
      <c r="J146" s="13">
        <v>1.9109434646076857</v>
      </c>
      <c r="K146" s="13">
        <v>1.8955108642588119</v>
      </c>
      <c r="L146" s="13">
        <v>1.8803887326495641</v>
      </c>
      <c r="M146" s="13">
        <v>1.8655501869681019</v>
      </c>
      <c r="N146" s="13">
        <v>1.8510075781715523</v>
      </c>
      <c r="O146" s="13">
        <v>1.8353551928619023</v>
      </c>
      <c r="P146" s="13">
        <v>1.8356514753670887</v>
      </c>
      <c r="Q146" s="13">
        <v>1.8366898608631506</v>
      </c>
      <c r="R146" s="13">
        <v>1.8385421333082481</v>
      </c>
      <c r="S146" s="13">
        <v>1.840955728523803</v>
      </c>
      <c r="T146" s="13">
        <v>1.8433643800302824</v>
      </c>
      <c r="U146" s="13">
        <v>1.8461872302618618</v>
      </c>
      <c r="V146" s="13">
        <v>1.8494117747770782</v>
      </c>
      <c r="W146" s="13">
        <v>1.8530012038244259</v>
      </c>
      <c r="X146" s="15">
        <v>1.856939440347015</v>
      </c>
      <c r="Y146" s="13">
        <v>1.8612100161382628</v>
      </c>
      <c r="Z146" s="16"/>
    </row>
    <row r="147" spans="1:26" x14ac:dyDescent="0.25">
      <c r="A147" s="11" t="s">
        <v>679</v>
      </c>
      <c r="B147" s="11" t="s">
        <v>446</v>
      </c>
      <c r="C147" s="14">
        <v>0</v>
      </c>
      <c r="D147" s="12">
        <v>7.374166178448012E-2</v>
      </c>
      <c r="E147" s="12">
        <v>7.1829326055030354E-2</v>
      </c>
      <c r="F147" s="12">
        <v>7.306149268444799E-2</v>
      </c>
      <c r="G147" s="13">
        <v>7.1957820405572165E-2</v>
      </c>
      <c r="H147" s="13">
        <v>7.0912339306680214E-2</v>
      </c>
      <c r="I147" s="13">
        <v>6.9993016349647899E-2</v>
      </c>
      <c r="J147" s="13">
        <v>6.9034473472820823E-2</v>
      </c>
      <c r="K147" s="13">
        <v>6.8095439136268504E-2</v>
      </c>
      <c r="L147" s="13">
        <v>6.7175147344085626E-2</v>
      </c>
      <c r="M147" s="13">
        <v>6.6273732209210928E-2</v>
      </c>
      <c r="N147" s="13">
        <v>6.5390233378735993E-2</v>
      </c>
      <c r="O147" s="13">
        <v>6.4456400848301454E-2</v>
      </c>
      <c r="P147" s="13">
        <v>6.4056997486041961E-2</v>
      </c>
      <c r="Q147" s="13">
        <v>6.3648117059580039E-2</v>
      </c>
      <c r="R147" s="13">
        <v>6.3228544357063529E-2</v>
      </c>
      <c r="S147" s="13">
        <v>6.2805382418823996E-2</v>
      </c>
      <c r="T147" s="13">
        <v>6.2363708765670593E-2</v>
      </c>
      <c r="U147" s="13">
        <v>6.1922952883474165E-2</v>
      </c>
      <c r="V147" s="13">
        <v>6.1483535613895933E-2</v>
      </c>
      <c r="W147" s="13">
        <v>6.104642844600857E-2</v>
      </c>
      <c r="X147" s="15">
        <v>6.0612061851831336E-2</v>
      </c>
      <c r="Y147" s="13">
        <v>6.0180851788363264E-2</v>
      </c>
      <c r="Z147" s="16"/>
    </row>
    <row r="148" spans="1:26" x14ac:dyDescent="0.25">
      <c r="A148" s="11" t="s">
        <v>679</v>
      </c>
      <c r="B148" s="87" t="s">
        <v>695</v>
      </c>
      <c r="C148" s="14"/>
      <c r="D148" s="12"/>
      <c r="E148" s="12">
        <v>0.74607586541531279</v>
      </c>
      <c r="F148" s="12">
        <v>0.73839889943818771</v>
      </c>
      <c r="G148" s="13">
        <v>0.73044375919247095</v>
      </c>
      <c r="H148" s="13">
        <v>0.72266154449127973</v>
      </c>
      <c r="I148" s="13">
        <v>0.71425487992544856</v>
      </c>
      <c r="J148" s="13">
        <v>0.7084948991780442</v>
      </c>
      <c r="K148" s="13">
        <v>0.70284261575948781</v>
      </c>
      <c r="L148" s="13">
        <v>0.697297583482411</v>
      </c>
      <c r="M148" s="13">
        <v>0.69185350583163618</v>
      </c>
      <c r="N148" s="13">
        <v>0.68651186956720922</v>
      </c>
      <c r="O148" s="13">
        <v>0.68243463468785148</v>
      </c>
      <c r="P148" s="13">
        <v>0.68419360277094021</v>
      </c>
      <c r="Q148" s="13">
        <v>0.68612793218730239</v>
      </c>
      <c r="R148" s="13">
        <v>0.68825094828349764</v>
      </c>
      <c r="S148" s="13">
        <v>0.69051235162062374</v>
      </c>
      <c r="T148" s="13">
        <v>0.69271080069926905</v>
      </c>
      <c r="U148" s="13">
        <v>0.69501735407137066</v>
      </c>
      <c r="V148" s="13">
        <v>0.69742925076953999</v>
      </c>
      <c r="W148" s="13">
        <v>0.69993904952953989</v>
      </c>
      <c r="X148" s="15">
        <v>0.7025433960884987</v>
      </c>
      <c r="Y148" s="13">
        <v>0.70523890453211424</v>
      </c>
      <c r="Z148" s="16"/>
    </row>
    <row r="149" spans="1:26" x14ac:dyDescent="0.25">
      <c r="A149" s="11" t="s">
        <v>679</v>
      </c>
      <c r="B149" s="87" t="s">
        <v>973</v>
      </c>
      <c r="C149" s="14"/>
      <c r="D149" s="12"/>
      <c r="E149" s="12">
        <v>3.9927407824947707</v>
      </c>
      <c r="F149" s="12">
        <v>3.9975376652689953</v>
      </c>
      <c r="G149" s="13">
        <v>3.9835889956316572</v>
      </c>
      <c r="H149" s="13">
        <v>3.9708961236164177</v>
      </c>
      <c r="I149" s="13">
        <v>3.9550313758491611</v>
      </c>
      <c r="J149" s="13">
        <v>3.9384442975245113</v>
      </c>
      <c r="K149" s="13">
        <v>3.922427272437008</v>
      </c>
      <c r="L149" s="13">
        <v>3.9069831153627437</v>
      </c>
      <c r="M149" s="13">
        <v>3.8920821633067084</v>
      </c>
      <c r="N149" s="13">
        <v>3.8777378479661939</v>
      </c>
      <c r="O149" s="13">
        <v>3.8625001952525975</v>
      </c>
      <c r="P149" s="13">
        <v>3.8803524181009954</v>
      </c>
      <c r="Q149" s="13">
        <v>3.8993084669332192</v>
      </c>
      <c r="R149" s="13">
        <v>3.9194330370986012</v>
      </c>
      <c r="S149" s="13">
        <v>3.940452074910775</v>
      </c>
      <c r="T149" s="13">
        <v>3.9612165643675925</v>
      </c>
      <c r="U149" s="13">
        <v>3.9827051685547712</v>
      </c>
      <c r="V149" s="13">
        <v>4.0049019049098113</v>
      </c>
      <c r="W149" s="13">
        <v>4.0277667329546016</v>
      </c>
      <c r="X149" s="15">
        <v>4.0512814707783562</v>
      </c>
      <c r="Y149" s="13">
        <v>4.075428106746136</v>
      </c>
      <c r="Z149" s="16"/>
    </row>
    <row r="150" spans="1:26" x14ac:dyDescent="0.25">
      <c r="A150" s="11" t="s">
        <v>680</v>
      </c>
      <c r="B150" s="9" t="s">
        <v>447</v>
      </c>
      <c r="C150" s="14">
        <v>4.6809116673566598</v>
      </c>
      <c r="D150" s="12">
        <v>4.6179464372791461</v>
      </c>
      <c r="E150" s="12">
        <v>4.5634288786501278</v>
      </c>
      <c r="F150" s="12">
        <v>4.4834321412355349</v>
      </c>
      <c r="G150" s="13">
        <v>4.4033161286697133</v>
      </c>
      <c r="H150" s="13">
        <v>4.3254162653689967</v>
      </c>
      <c r="I150" s="13">
        <v>4.2378961973808229</v>
      </c>
      <c r="J150" s="13">
        <v>4.1498111651736345</v>
      </c>
      <c r="K150" s="13">
        <v>4.0636474561058549</v>
      </c>
      <c r="L150" s="13">
        <v>3.979372780758899</v>
      </c>
      <c r="M150" s="13">
        <v>3.8968488514270216</v>
      </c>
      <c r="N150" s="13">
        <v>3.8160790971452556</v>
      </c>
      <c r="O150" s="13">
        <v>3.7357523131432107</v>
      </c>
      <c r="P150" s="13">
        <v>3.6894237944421846</v>
      </c>
      <c r="Q150" s="13">
        <v>3.6459353065127162</v>
      </c>
      <c r="R150" s="13">
        <v>3.6055614043214317</v>
      </c>
      <c r="S150" s="13">
        <v>3.5673800423881548</v>
      </c>
      <c r="T150" s="13">
        <v>3.5301878048746049</v>
      </c>
      <c r="U150" s="13">
        <v>3.4946599028108913</v>
      </c>
      <c r="V150" s="13">
        <v>3.4607434516459139</v>
      </c>
      <c r="W150" s="13">
        <v>3.4282936209417829</v>
      </c>
      <c r="X150" s="15">
        <v>3.3972421274107272</v>
      </c>
      <c r="Y150" s="13">
        <v>3.3675185898802593</v>
      </c>
      <c r="Z150" s="16"/>
    </row>
    <row r="151" spans="1:26" x14ac:dyDescent="0.25">
      <c r="A151" s="11" t="s">
        <v>680</v>
      </c>
      <c r="B151" s="11" t="s">
        <v>448</v>
      </c>
      <c r="C151" s="14">
        <v>0.88454612443385883</v>
      </c>
      <c r="D151" s="12">
        <v>0.93835832667137697</v>
      </c>
      <c r="E151" s="12">
        <v>0.93472104539465428</v>
      </c>
      <c r="F151" s="12">
        <v>0.91765244224898668</v>
      </c>
      <c r="G151" s="13">
        <v>0.90037811270287127</v>
      </c>
      <c r="H151" s="13">
        <v>0.88323667875599365</v>
      </c>
      <c r="I151" s="13">
        <v>0.86103100670855759</v>
      </c>
      <c r="J151" s="13">
        <v>0.83880599251355437</v>
      </c>
      <c r="K151" s="13">
        <v>0.81707276657793926</v>
      </c>
      <c r="L151" s="13">
        <v>0.79583115784756442</v>
      </c>
      <c r="M151" s="13">
        <v>0.77503220219982327</v>
      </c>
      <c r="N151" s="13">
        <v>0.75469070025322627</v>
      </c>
      <c r="O151" s="13">
        <v>0.7348087941077569</v>
      </c>
      <c r="P151" s="13">
        <v>0.72211380798386438</v>
      </c>
      <c r="Q151" s="13">
        <v>0.71052693696720692</v>
      </c>
      <c r="R151" s="13">
        <v>0.70014515711828418</v>
      </c>
      <c r="S151" s="13">
        <v>0.69055834028519902</v>
      </c>
      <c r="T151" s="13">
        <v>0.68146924224285654</v>
      </c>
      <c r="U151" s="13">
        <v>0.67293471300795504</v>
      </c>
      <c r="V151" s="13">
        <v>0.66492994553652518</v>
      </c>
      <c r="W151" s="13">
        <v>0.6573929543401037</v>
      </c>
      <c r="X151" s="15">
        <v>0.65029470542947665</v>
      </c>
      <c r="Y151" s="13">
        <v>0.64360597899964367</v>
      </c>
      <c r="Z151" s="16"/>
    </row>
    <row r="152" spans="1:26" x14ac:dyDescent="0.25">
      <c r="A152" s="11" t="s">
        <v>680</v>
      </c>
      <c r="B152" s="87" t="s">
        <v>702</v>
      </c>
      <c r="C152" s="14"/>
      <c r="D152" s="12"/>
      <c r="E152" s="12">
        <v>7.0891556073488238E-2</v>
      </c>
      <c r="F152" s="12">
        <v>6.9570747077436865E-2</v>
      </c>
      <c r="G152" s="13">
        <v>6.8227888947997542E-2</v>
      </c>
      <c r="H152" s="13">
        <v>6.688283749910913E-2</v>
      </c>
      <c r="I152" s="13">
        <v>6.5026554501247849E-2</v>
      </c>
      <c r="J152" s="13">
        <v>6.3107357135529799E-2</v>
      </c>
      <c r="K152" s="13">
        <v>6.1231951649421246E-2</v>
      </c>
      <c r="L152" s="13">
        <v>5.9400511154224893E-2</v>
      </c>
      <c r="M152" s="13">
        <v>5.7608393342047065E-2</v>
      </c>
      <c r="N152" s="13">
        <v>5.5857230108395106E-2</v>
      </c>
      <c r="O152" s="13">
        <v>5.4158453675586214E-2</v>
      </c>
      <c r="P152" s="13">
        <v>5.3012955032188051E-2</v>
      </c>
      <c r="Q152" s="13">
        <v>5.1974328195545892E-2</v>
      </c>
      <c r="R152" s="13">
        <v>5.1051488246877288E-2</v>
      </c>
      <c r="S152" s="13">
        <v>5.0204154159330737E-2</v>
      </c>
      <c r="T152" s="13">
        <v>4.9407779125039797E-2</v>
      </c>
      <c r="U152" s="13">
        <v>4.8663142605049843E-2</v>
      </c>
      <c r="V152" s="13">
        <v>4.7967728875751584E-2</v>
      </c>
      <c r="W152" s="13">
        <v>4.7315459096428737E-2</v>
      </c>
      <c r="X152" s="15">
        <v>4.6703463014214026E-2</v>
      </c>
      <c r="Y152" s="13">
        <v>4.6128869937516352E-2</v>
      </c>
      <c r="Z152" s="16"/>
    </row>
    <row r="153" spans="1:26" x14ac:dyDescent="0.25">
      <c r="A153" s="11" t="s">
        <v>680</v>
      </c>
      <c r="B153" s="11" t="s">
        <v>449</v>
      </c>
      <c r="C153" s="14">
        <v>0</v>
      </c>
      <c r="D153" s="12">
        <v>0</v>
      </c>
      <c r="E153" s="12">
        <v>0</v>
      </c>
      <c r="F153" s="12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5">
        <v>0</v>
      </c>
      <c r="Y153" s="13">
        <v>0</v>
      </c>
      <c r="Z153" s="16"/>
    </row>
    <row r="154" spans="1:26" x14ac:dyDescent="0.25">
      <c r="A154" s="11" t="s">
        <v>680</v>
      </c>
      <c r="B154" s="9" t="s">
        <v>450</v>
      </c>
      <c r="C154" s="14">
        <v>13.498782209578364</v>
      </c>
      <c r="D154" s="12">
        <v>14.15116301045131</v>
      </c>
      <c r="E154" s="12">
        <v>13.634531302837857</v>
      </c>
      <c r="F154" s="12">
        <v>13.535697997109752</v>
      </c>
      <c r="G154" s="13">
        <v>13.434757832753215</v>
      </c>
      <c r="H154" s="13">
        <v>13.340184313347445</v>
      </c>
      <c r="I154" s="13">
        <v>13.241912682758224</v>
      </c>
      <c r="J154" s="13">
        <v>13.148665314446479</v>
      </c>
      <c r="K154" s="13">
        <v>13.058986885951146</v>
      </c>
      <c r="L154" s="13">
        <v>12.972785543645029</v>
      </c>
      <c r="M154" s="13">
        <v>12.889912272028107</v>
      </c>
      <c r="N154" s="13">
        <v>12.810301740728661</v>
      </c>
      <c r="O154" s="13">
        <v>12.757714734948868</v>
      </c>
      <c r="P154" s="13">
        <v>12.815988282431366</v>
      </c>
      <c r="Q154" s="13">
        <v>12.879284831371692</v>
      </c>
      <c r="R154" s="13">
        <v>12.947713888709389</v>
      </c>
      <c r="S154" s="13">
        <v>13.020765758115843</v>
      </c>
      <c r="T154" s="13">
        <v>13.110449448598436</v>
      </c>
      <c r="U154" s="13">
        <v>13.204455453629405</v>
      </c>
      <c r="V154" s="13">
        <v>13.302760760794449</v>
      </c>
      <c r="W154" s="13">
        <v>13.405304535495526</v>
      </c>
      <c r="X154" s="15">
        <v>13.512068031399016</v>
      </c>
      <c r="Y154" s="13">
        <v>13.623036397216161</v>
      </c>
      <c r="Z154" s="16"/>
    </row>
    <row r="155" spans="1:26" x14ac:dyDescent="0.25">
      <c r="A155" s="11" t="s">
        <v>680</v>
      </c>
      <c r="B155" s="18" t="s">
        <v>451</v>
      </c>
      <c r="C155" s="14">
        <v>10.916602744377364</v>
      </c>
      <c r="D155" s="12">
        <v>10.857224776428804</v>
      </c>
      <c r="E155" s="12">
        <v>11.038539952611094</v>
      </c>
      <c r="F155" s="12">
        <v>11.04155937491085</v>
      </c>
      <c r="G155" s="13">
        <v>11.040227502000182</v>
      </c>
      <c r="H155" s="13">
        <v>11.041793783063692</v>
      </c>
      <c r="I155" s="13">
        <v>11.041783176056787</v>
      </c>
      <c r="J155" s="13">
        <v>11.044607173317782</v>
      </c>
      <c r="K155" s="13">
        <v>11.048049590504847</v>
      </c>
      <c r="L155" s="13">
        <v>11.052101431123154</v>
      </c>
      <c r="M155" s="13">
        <v>11.056744229347998</v>
      </c>
      <c r="N155" s="13">
        <v>11.0619756587887</v>
      </c>
      <c r="O155" s="13">
        <v>11.087226063201145</v>
      </c>
      <c r="P155" s="13">
        <v>11.206217703613508</v>
      </c>
      <c r="Q155" s="13">
        <v>11.327404290838636</v>
      </c>
      <c r="R155" s="13">
        <v>11.450794702017586</v>
      </c>
      <c r="S155" s="13">
        <v>11.576356719159397</v>
      </c>
      <c r="T155" s="13">
        <v>11.713940919220194</v>
      </c>
      <c r="U155" s="13">
        <v>11.85365641391366</v>
      </c>
      <c r="V155" s="13">
        <v>11.995562095791129</v>
      </c>
      <c r="W155" s="13">
        <v>12.139721881800318</v>
      </c>
      <c r="X155" s="15">
        <v>11.692402012991854</v>
      </c>
      <c r="Y155" s="13">
        <v>11.317801261902083</v>
      </c>
      <c r="Z155" s="16"/>
    </row>
    <row r="156" spans="1:26" x14ac:dyDescent="0.25">
      <c r="A156" s="11" t="s">
        <v>680</v>
      </c>
      <c r="B156" s="18" t="s">
        <v>452</v>
      </c>
      <c r="C156" s="21">
        <f>D156*(C154/D154)</f>
        <v>2.386392126515176</v>
      </c>
      <c r="D156" s="12">
        <v>2.5017237455102714</v>
      </c>
      <c r="E156" s="12">
        <v>2.4141349346992569</v>
      </c>
      <c r="F156" s="12">
        <v>2.3149021681537705</v>
      </c>
      <c r="G156" s="13">
        <v>2.2179004649146847</v>
      </c>
      <c r="H156" s="13">
        <v>2.1242469631741914</v>
      </c>
      <c r="I156" s="13">
        <v>2.0285437793076357</v>
      </c>
      <c r="J156" s="13">
        <v>1.9349439098708225</v>
      </c>
      <c r="K156" s="13">
        <v>1.8442113558774302</v>
      </c>
      <c r="L156" s="13">
        <v>1.7562655101038338</v>
      </c>
      <c r="M156" s="13">
        <v>1.6709794122548769</v>
      </c>
      <c r="N156" s="13">
        <v>1.5882917224255426</v>
      </c>
      <c r="O156" s="13">
        <v>1.5122189969796136</v>
      </c>
      <c r="P156" s="13">
        <v>1.4518494632988654</v>
      </c>
      <c r="Q156" s="13">
        <v>1.3942116456728706</v>
      </c>
      <c r="R156" s="13">
        <v>1.3394034626053744</v>
      </c>
      <c r="S156" s="13">
        <v>1.2869601980531866</v>
      </c>
      <c r="T156" s="13">
        <v>1.2388821163756083</v>
      </c>
      <c r="U156" s="13">
        <v>1.1929159570040526</v>
      </c>
      <c r="V156" s="13">
        <v>1.1489813372360911</v>
      </c>
      <c r="W156" s="13">
        <v>1.1069560910657119</v>
      </c>
      <c r="X156" s="15">
        <v>1.0151972736675474</v>
      </c>
      <c r="Y156" s="13">
        <v>0.93589968517718902</v>
      </c>
      <c r="Z156" s="16"/>
    </row>
    <row r="157" spans="1:26" x14ac:dyDescent="0.25">
      <c r="A157" s="11" t="s">
        <v>680</v>
      </c>
      <c r="B157" s="11" t="s">
        <v>453</v>
      </c>
      <c r="C157" s="14">
        <v>0</v>
      </c>
      <c r="D157" s="12">
        <v>0</v>
      </c>
      <c r="E157" s="12">
        <v>0</v>
      </c>
      <c r="F157" s="12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5">
        <v>0</v>
      </c>
      <c r="Y157" s="13">
        <v>0</v>
      </c>
      <c r="Z157" s="16"/>
    </row>
    <row r="158" spans="1:26" x14ac:dyDescent="0.25">
      <c r="A158" s="11" t="s">
        <v>680</v>
      </c>
      <c r="B158" s="9" t="s">
        <v>454</v>
      </c>
      <c r="C158" s="14">
        <v>33.308027360816936</v>
      </c>
      <c r="D158" s="96">
        <v>30.93644922238472</v>
      </c>
      <c r="E158" s="96">
        <v>31.125354666329738</v>
      </c>
      <c r="F158" s="96">
        <v>30.909604883542986</v>
      </c>
      <c r="G158" s="97">
        <v>30.681860383170395</v>
      </c>
      <c r="H158" s="97">
        <v>30.462876361095667</v>
      </c>
      <c r="I158" s="97">
        <v>30.250504500955678</v>
      </c>
      <c r="J158" s="97">
        <v>30.094419252636335</v>
      </c>
      <c r="K158" s="97">
        <v>29.939308581954421</v>
      </c>
      <c r="L158" s="97">
        <v>29.78519789730478</v>
      </c>
      <c r="M158" s="97">
        <v>29.632180427849825</v>
      </c>
      <c r="N158" s="97">
        <v>29.480263662342413</v>
      </c>
      <c r="O158" s="97">
        <v>29.345579740504334</v>
      </c>
      <c r="P158" s="97">
        <v>29.453921382501886</v>
      </c>
      <c r="Q158" s="97">
        <v>29.560999190344358</v>
      </c>
      <c r="R158" s="97">
        <v>29.666673348521357</v>
      </c>
      <c r="S158" s="97">
        <v>29.771534718261321</v>
      </c>
      <c r="T158" s="97">
        <v>29.867662080135666</v>
      </c>
      <c r="U158" s="97">
        <v>29.963346347036151</v>
      </c>
      <c r="V158" s="97">
        <v>30.058649495099601</v>
      </c>
      <c r="W158" s="97">
        <v>30.15368978850649</v>
      </c>
      <c r="X158" s="98">
        <v>30.248539756256132</v>
      </c>
      <c r="Y158" s="97">
        <v>30.343274115866773</v>
      </c>
      <c r="Z158" s="16"/>
    </row>
    <row r="159" spans="1:26" x14ac:dyDescent="0.25">
      <c r="A159" s="11" t="s">
        <v>680</v>
      </c>
      <c r="B159" s="11" t="s">
        <v>455</v>
      </c>
      <c r="C159" s="14">
        <v>2.5488240024694369</v>
      </c>
      <c r="D159" s="96">
        <v>2.5437750706395788</v>
      </c>
      <c r="E159" s="96">
        <v>2.4637777026952152</v>
      </c>
      <c r="F159" s="96">
        <v>2.3897676524003746</v>
      </c>
      <c r="G159" s="97">
        <v>2.3304722165015894</v>
      </c>
      <c r="H159" s="97">
        <v>2.2723535177286762</v>
      </c>
      <c r="I159" s="97">
        <v>2.2117690941906405</v>
      </c>
      <c r="J159" s="97">
        <v>2.1588381581853771</v>
      </c>
      <c r="K159" s="97">
        <v>2.1067831354454518</v>
      </c>
      <c r="L159" s="97">
        <v>2.0556072937556231</v>
      </c>
      <c r="M159" s="97">
        <v>2.0052827083463232</v>
      </c>
      <c r="N159" s="97">
        <v>1.955820768709627</v>
      </c>
      <c r="O159" s="97">
        <v>1.9103730352228128</v>
      </c>
      <c r="P159" s="97">
        <v>1.8817815009412442</v>
      </c>
      <c r="Q159" s="97">
        <v>1.8539962576205866</v>
      </c>
      <c r="R159" s="97">
        <v>1.8271124543263002</v>
      </c>
      <c r="S159" s="97">
        <v>1.8008778752181136</v>
      </c>
      <c r="T159" s="97">
        <v>1.7747521672437421</v>
      </c>
      <c r="U159" s="97">
        <v>1.7491545995321587</v>
      </c>
      <c r="V159" s="97">
        <v>1.7240793848655198</v>
      </c>
      <c r="W159" s="97">
        <v>1.6994930298443256</v>
      </c>
      <c r="X159" s="98">
        <v>1.6753833876604889</v>
      </c>
      <c r="Y159" s="97">
        <v>1.6517368988352645</v>
      </c>
      <c r="Z159" s="16"/>
    </row>
    <row r="160" spans="1:26" x14ac:dyDescent="0.25">
      <c r="A160" s="11" t="s">
        <v>680</v>
      </c>
      <c r="B160" s="11" t="s">
        <v>456</v>
      </c>
      <c r="C160" s="14">
        <v>8.9227157612949064</v>
      </c>
      <c r="D160" s="96">
        <v>9.2136502721437328</v>
      </c>
      <c r="E160" s="96">
        <v>3.9258970269384261</v>
      </c>
      <c r="F160" s="96">
        <v>3.9594010424220034</v>
      </c>
      <c r="G160" s="97">
        <v>4.0135034325835566</v>
      </c>
      <c r="H160" s="97">
        <v>4.0671704361522316</v>
      </c>
      <c r="I160" s="97">
        <v>4.1214403445761052</v>
      </c>
      <c r="J160" s="97">
        <v>4.1842155604656659</v>
      </c>
      <c r="K160" s="97">
        <v>4.2459521133479541</v>
      </c>
      <c r="L160" s="97">
        <v>4.3066591932718179</v>
      </c>
      <c r="M160" s="97">
        <v>4.3663713723152338</v>
      </c>
      <c r="N160" s="97">
        <v>4.4250920168208117</v>
      </c>
      <c r="O160" s="97">
        <v>4.4857535123685448</v>
      </c>
      <c r="P160" s="97">
        <v>4.5827465028247403</v>
      </c>
      <c r="Q160" s="97">
        <v>4.6792657081706279</v>
      </c>
      <c r="R160" s="97">
        <v>4.7751717770187279</v>
      </c>
      <c r="S160" s="97">
        <v>4.8706687670170252</v>
      </c>
      <c r="T160" s="97">
        <v>4.9644448097740632</v>
      </c>
      <c r="U160" s="97">
        <v>5.0578626686514827</v>
      </c>
      <c r="V160" s="97">
        <v>5.1509165917103497</v>
      </c>
      <c r="W160" s="97">
        <v>5.2436334269586</v>
      </c>
      <c r="X160" s="98">
        <v>5.3360203545506639</v>
      </c>
      <c r="Y160" s="97">
        <v>5.4280884277049601</v>
      </c>
      <c r="Z160" s="16"/>
    </row>
    <row r="161" spans="1:26" x14ac:dyDescent="0.25">
      <c r="A161" s="11" t="s">
        <v>680</v>
      </c>
      <c r="B161" s="11" t="s">
        <v>457</v>
      </c>
      <c r="C161" s="14">
        <v>6.1439433580693077</v>
      </c>
      <c r="D161" s="96">
        <v>6.1730076370861529</v>
      </c>
      <c r="E161" s="96">
        <v>6.1240878281505795</v>
      </c>
      <c r="F161" s="96">
        <v>6.051740785511976</v>
      </c>
      <c r="G161" s="97">
        <v>6.0136989194273678</v>
      </c>
      <c r="H161" s="97">
        <v>5.976668834050006</v>
      </c>
      <c r="I161" s="97">
        <v>5.9356866436570916</v>
      </c>
      <c r="J161" s="97">
        <v>5.9051934470040157</v>
      </c>
      <c r="K161" s="97">
        <v>5.8749010781358066</v>
      </c>
      <c r="L161" s="97">
        <v>5.8448278939124778</v>
      </c>
      <c r="M161" s="97">
        <v>5.8149600350027253</v>
      </c>
      <c r="N161" s="97">
        <v>5.7853247803541548</v>
      </c>
      <c r="O161" s="97">
        <v>5.759656492429194</v>
      </c>
      <c r="P161" s="97">
        <v>5.7824057550966668</v>
      </c>
      <c r="Q161" s="97">
        <v>5.8057804572547305</v>
      </c>
      <c r="R161" s="97">
        <v>5.8298320910367059</v>
      </c>
      <c r="S161" s="97">
        <v>5.854299560045229</v>
      </c>
      <c r="T161" s="97">
        <v>5.8775176240093643</v>
      </c>
      <c r="U161" s="97">
        <v>5.9009921571042527</v>
      </c>
      <c r="V161" s="97">
        <v>5.9247095390758151</v>
      </c>
      <c r="W161" s="97">
        <v>5.948635028830382</v>
      </c>
      <c r="X161" s="98">
        <v>5.9727543184443022</v>
      </c>
      <c r="Y161" s="97">
        <v>5.9970536990871164</v>
      </c>
      <c r="Z161" s="16"/>
    </row>
    <row r="162" spans="1:26" x14ac:dyDescent="0.25">
      <c r="A162" s="11" t="s">
        <v>680</v>
      </c>
      <c r="B162" s="27" t="s">
        <v>458</v>
      </c>
      <c r="C162" s="21">
        <f>D162*(C$158/D$158)</f>
        <v>4.494766407787445</v>
      </c>
      <c r="D162" s="21">
        <f>E162*(D$158/E$158)</f>
        <v>4.1747327523987714</v>
      </c>
      <c r="E162" s="21">
        <v>4.2002246806506101</v>
      </c>
      <c r="F162" s="21">
        <v>4.3250778371559999</v>
      </c>
      <c r="G162" s="22">
        <v>4.26484328548836</v>
      </c>
      <c r="H162" s="22">
        <v>4.2056463015393</v>
      </c>
      <c r="I162" s="22">
        <v>4.1426120410893299</v>
      </c>
      <c r="J162" s="22">
        <v>4.0886802549339203</v>
      </c>
      <c r="K162" s="22">
        <v>4.0352710567069998</v>
      </c>
      <c r="L162" s="22">
        <v>3.9824013442216</v>
      </c>
      <c r="M162" s="22">
        <v>3.9300497892797801</v>
      </c>
      <c r="N162" s="22">
        <v>3.8782432426831499</v>
      </c>
      <c r="O162" s="22">
        <v>3.8305899422337402</v>
      </c>
      <c r="P162" s="22">
        <v>3.8144013289864502</v>
      </c>
      <c r="Q162" s="22">
        <v>3.7988758812743102</v>
      </c>
      <c r="R162" s="22">
        <v>3.7841147257099799</v>
      </c>
      <c r="S162" s="22">
        <v>3.76981157889972</v>
      </c>
      <c r="T162" s="22">
        <v>3.7549121141539903</v>
      </c>
      <c r="U162" s="22">
        <v>3.7403157258436202</v>
      </c>
      <c r="V162" s="22">
        <v>3.7260153397567</v>
      </c>
      <c r="W162" s="22">
        <v>3.7119727747411302</v>
      </c>
      <c r="X162" s="28">
        <v>3.6981754493526302</v>
      </c>
      <c r="Y162" s="22">
        <v>3.68460984424993</v>
      </c>
      <c r="Z162" s="16"/>
    </row>
    <row r="163" spans="1:26" x14ac:dyDescent="0.25">
      <c r="A163" s="11" t="s">
        <v>680</v>
      </c>
      <c r="B163" s="11" t="s">
        <v>459</v>
      </c>
      <c r="C163" s="14">
        <v>2.011236800011758</v>
      </c>
      <c r="D163" s="96">
        <v>2.0196087512188599</v>
      </c>
      <c r="E163" s="96">
        <v>1.9426628018358221</v>
      </c>
      <c r="F163" s="96">
        <v>1.8863584196770582</v>
      </c>
      <c r="G163" s="97">
        <v>1.8415891868338397</v>
      </c>
      <c r="H163" s="97">
        <v>1.797761565938347</v>
      </c>
      <c r="I163" s="97">
        <v>1.7535299310716752</v>
      </c>
      <c r="J163" s="97">
        <v>1.7169924436369546</v>
      </c>
      <c r="K163" s="97">
        <v>1.6809906858724002</v>
      </c>
      <c r="L163" s="97">
        <v>1.6455253714804656</v>
      </c>
      <c r="M163" s="97">
        <v>1.6105880805514914</v>
      </c>
      <c r="N163" s="97">
        <v>1.5761816968022448</v>
      </c>
      <c r="O163" s="97">
        <v>1.5453925668588251</v>
      </c>
      <c r="P163" s="97">
        <v>1.5278581577507484</v>
      </c>
      <c r="Q163" s="97">
        <v>1.5105854596534609</v>
      </c>
      <c r="R163" s="97">
        <v>1.4936168256431794</v>
      </c>
      <c r="S163" s="97">
        <v>1.4768812990519939</v>
      </c>
      <c r="T163" s="97">
        <v>1.4599711767506036</v>
      </c>
      <c r="U163" s="97">
        <v>1.4432732747312542</v>
      </c>
      <c r="V163" s="97">
        <v>1.4267908532095828</v>
      </c>
      <c r="W163" s="97">
        <v>1.4105171713733053</v>
      </c>
      <c r="X163" s="98">
        <v>1.3944521489618595</v>
      </c>
      <c r="Y163" s="97">
        <v>1.3785947863837855</v>
      </c>
      <c r="Z163" s="16"/>
    </row>
    <row r="164" spans="1:26" x14ac:dyDescent="0.25">
      <c r="A164" s="11" t="s">
        <v>680</v>
      </c>
      <c r="B164" s="20" t="s">
        <v>460</v>
      </c>
      <c r="C164" s="21">
        <f>D164*(C$158/D$158)</f>
        <v>2.0917966771068257</v>
      </c>
      <c r="D164" s="96">
        <v>1.942857827749821</v>
      </c>
      <c r="E164" s="96">
        <v>1.9070973669040703</v>
      </c>
      <c r="F164" s="96">
        <v>1.8554514268547397</v>
      </c>
      <c r="G164" s="97">
        <v>1.8150246611930851</v>
      </c>
      <c r="H164" s="97">
        <v>1.775336796986726</v>
      </c>
      <c r="I164" s="97">
        <v>1.7333381294500896</v>
      </c>
      <c r="J164" s="97">
        <v>1.69590137115154</v>
      </c>
      <c r="K164" s="97">
        <v>1.6590181067122607</v>
      </c>
      <c r="L164" s="97">
        <v>1.6226944093495184</v>
      </c>
      <c r="M164" s="97">
        <v>1.5869099819630763</v>
      </c>
      <c r="N164" s="97">
        <v>1.5516777378099247</v>
      </c>
      <c r="O164" s="97">
        <v>1.51887281088786</v>
      </c>
      <c r="P164" s="97">
        <v>1.4993995709924861</v>
      </c>
      <c r="Q164" s="97">
        <v>1.4805269256471023</v>
      </c>
      <c r="R164" s="97">
        <v>1.4623302706729679</v>
      </c>
      <c r="S164" s="97">
        <v>1.4445971113243539</v>
      </c>
      <c r="T164" s="97">
        <v>1.4268898606945672</v>
      </c>
      <c r="U164" s="97">
        <v>1.4095410242283186</v>
      </c>
      <c r="V164" s="97">
        <v>1.3925452706367953</v>
      </c>
      <c r="W164" s="97">
        <v>1.3758747170514425</v>
      </c>
      <c r="X164" s="98">
        <v>1.3595193243311534</v>
      </c>
      <c r="Y164" s="97">
        <v>1.3434680839910851</v>
      </c>
      <c r="Z164" s="16"/>
    </row>
    <row r="165" spans="1:26" x14ac:dyDescent="0.25">
      <c r="A165" s="11" t="s">
        <v>680</v>
      </c>
      <c r="B165" s="87" t="s">
        <v>983</v>
      </c>
      <c r="C165" s="14"/>
      <c r="D165" s="96"/>
      <c r="E165" s="96">
        <v>4.2983397542206454</v>
      </c>
      <c r="F165" s="96">
        <v>4.2629240449135102</v>
      </c>
      <c r="G165" s="97">
        <v>4.2517237939399335</v>
      </c>
      <c r="H165" s="97">
        <v>4.2416161041512126</v>
      </c>
      <c r="I165" s="97">
        <v>4.2337633380146649</v>
      </c>
      <c r="J165" s="97">
        <v>4.2353531545072425</v>
      </c>
      <c r="K165" s="97">
        <v>4.2369027317717425</v>
      </c>
      <c r="L165" s="97">
        <v>4.2384101986383502</v>
      </c>
      <c r="M165" s="97">
        <v>4.2398987445098992</v>
      </c>
      <c r="N165" s="97">
        <v>4.2413601253611732</v>
      </c>
      <c r="O165" s="97">
        <v>4.2456232093002528</v>
      </c>
      <c r="P165" s="97">
        <v>4.2847791080004134</v>
      </c>
      <c r="Q165" s="97">
        <v>4.3236059335927015</v>
      </c>
      <c r="R165" s="97">
        <v>4.362029316072543</v>
      </c>
      <c r="S165" s="97">
        <v>4.4002565308727206</v>
      </c>
      <c r="T165" s="97">
        <v>4.4371363791685088</v>
      </c>
      <c r="U165" s="97">
        <v>4.4739242640560235</v>
      </c>
      <c r="V165" s="97">
        <v>4.5106295161178034</v>
      </c>
      <c r="W165" s="97">
        <v>4.5472842702030061</v>
      </c>
      <c r="X165" s="98">
        <v>4.5839032945753653</v>
      </c>
      <c r="Y165" s="97">
        <v>4.6205026511856317</v>
      </c>
      <c r="Z165" s="16"/>
    </row>
    <row r="166" spans="1:26" x14ac:dyDescent="0.25">
      <c r="A166" s="11" t="s">
        <v>680</v>
      </c>
      <c r="B166" s="9" t="s">
        <v>461</v>
      </c>
      <c r="C166" s="14">
        <v>9.0470293917255358</v>
      </c>
      <c r="D166" s="96">
        <v>8.863463810119903</v>
      </c>
      <c r="E166" s="96">
        <v>8.7905036183125986</v>
      </c>
      <c r="F166" s="96">
        <v>8.636015643452593</v>
      </c>
      <c r="G166" s="97">
        <v>8.4811474158411837</v>
      </c>
      <c r="H166" s="97">
        <v>8.3307901914978686</v>
      </c>
      <c r="I166" s="97">
        <v>8.1699488019861981</v>
      </c>
      <c r="J166" s="97">
        <v>8.0180271264331537</v>
      </c>
      <c r="K166" s="97">
        <v>7.8693738016410464</v>
      </c>
      <c r="L166" s="97">
        <v>7.7239194390430388</v>
      </c>
      <c r="M166" s="97">
        <v>7.5814694216957905</v>
      </c>
      <c r="N166" s="97">
        <v>7.4420000094373648</v>
      </c>
      <c r="O166" s="97">
        <v>7.3082584499152929</v>
      </c>
      <c r="P166" s="97">
        <v>7.2393665044982978</v>
      </c>
      <c r="Q166" s="97">
        <v>7.1742532260515599</v>
      </c>
      <c r="R166" s="97">
        <v>7.1132677757928153</v>
      </c>
      <c r="S166" s="97">
        <v>7.0552966013349767</v>
      </c>
      <c r="T166" s="97">
        <v>6.9981455685467635</v>
      </c>
      <c r="U166" s="97">
        <v>6.9433769593531256</v>
      </c>
      <c r="V166" s="97">
        <v>6.8909257262982884</v>
      </c>
      <c r="W166" s="97">
        <v>6.8406125991583</v>
      </c>
      <c r="X166" s="98">
        <v>6.7923517551359254</v>
      </c>
      <c r="Y166" s="97">
        <v>6.7460542731685882</v>
      </c>
      <c r="Z166" s="16"/>
    </row>
    <row r="167" spans="1:26" x14ac:dyDescent="0.25">
      <c r="A167" s="11" t="s">
        <v>680</v>
      </c>
      <c r="B167" s="18" t="s">
        <v>462</v>
      </c>
      <c r="C167" s="21">
        <f>D167*(C166/D166)</f>
        <v>1.632610502043524</v>
      </c>
      <c r="D167" s="96">
        <v>1.5994845903915531</v>
      </c>
      <c r="E167" s="96">
        <v>1.5823593826677989</v>
      </c>
      <c r="F167" s="96">
        <v>1.5495553824324735</v>
      </c>
      <c r="G167" s="97">
        <v>1.5164759248589204</v>
      </c>
      <c r="H167" s="97">
        <v>1.48384169292285</v>
      </c>
      <c r="I167" s="97">
        <v>1.4459402707541602</v>
      </c>
      <c r="J167" s="97">
        <v>1.4118866313184353</v>
      </c>
      <c r="K167" s="97">
        <v>1.3785455175003762</v>
      </c>
      <c r="L167" s="97">
        <v>1.345910142757424</v>
      </c>
      <c r="M167" s="97">
        <v>1.3139213315777407</v>
      </c>
      <c r="N167" s="97">
        <v>1.2825890636000592</v>
      </c>
      <c r="O167" s="97">
        <v>1.25401368516545</v>
      </c>
      <c r="P167" s="97">
        <v>1.2371184223320693</v>
      </c>
      <c r="Q167" s="97">
        <v>1.2214815085369588</v>
      </c>
      <c r="R167" s="97">
        <v>1.2072215566335183</v>
      </c>
      <c r="S167" s="97">
        <v>1.1938925733317727</v>
      </c>
      <c r="T167" s="97">
        <v>1.1810541149806131</v>
      </c>
      <c r="U167" s="97">
        <v>1.1688887636655989</v>
      </c>
      <c r="V167" s="97">
        <v>1.1573710239343713</v>
      </c>
      <c r="W167" s="97">
        <v>1.1464330366981947</v>
      </c>
      <c r="X167" s="98">
        <v>1.1360433779855514</v>
      </c>
      <c r="Y167" s="97">
        <v>1.1261700336386518</v>
      </c>
      <c r="Z167" s="16"/>
    </row>
    <row r="168" spans="1:26" x14ac:dyDescent="0.25">
      <c r="A168" s="11" t="s">
        <v>680</v>
      </c>
      <c r="B168" s="18" t="s">
        <v>463</v>
      </c>
      <c r="C168" s="21">
        <f>D168*(C166/D166)</f>
        <v>0.37293904946906103</v>
      </c>
      <c r="D168" s="96">
        <v>0.3653720602889603</v>
      </c>
      <c r="E168" s="96">
        <v>0.36017371887648031</v>
      </c>
      <c r="F168" s="96">
        <v>0.35138081353183748</v>
      </c>
      <c r="G168" s="97">
        <v>0.34251155159440611</v>
      </c>
      <c r="H168" s="97">
        <v>0.33372616869200628</v>
      </c>
      <c r="I168" s="97">
        <v>0.32369469020855213</v>
      </c>
      <c r="J168" s="97">
        <v>0.31546513386259317</v>
      </c>
      <c r="K168" s="97">
        <v>0.30740594481246386</v>
      </c>
      <c r="L168" s="97">
        <v>0.29951540829689743</v>
      </c>
      <c r="M168" s="97">
        <v>0.2917796179691704</v>
      </c>
      <c r="N168" s="97">
        <v>0.28420077622216638</v>
      </c>
      <c r="O168" s="97">
        <v>0.27771538826015318</v>
      </c>
      <c r="P168" s="97">
        <v>0.27382849735844372</v>
      </c>
      <c r="Q168" s="97">
        <v>0.27023277076490843</v>
      </c>
      <c r="R168" s="97">
        <v>0.26695557896905309</v>
      </c>
      <c r="S168" s="97">
        <v>0.26389317043477539</v>
      </c>
      <c r="T168" s="97">
        <v>0.26094679362772505</v>
      </c>
      <c r="U168" s="97">
        <v>0.2581551582215531</v>
      </c>
      <c r="V168" s="97">
        <v>0.25551231105638306</v>
      </c>
      <c r="W168" s="97">
        <v>0.25300247750257226</v>
      </c>
      <c r="X168" s="98">
        <v>0.25061834803648841</v>
      </c>
      <c r="Y168" s="97">
        <v>0.24835248228861054</v>
      </c>
      <c r="Z168" s="16"/>
    </row>
    <row r="169" spans="1:26" x14ac:dyDescent="0.25">
      <c r="A169" s="11" t="s">
        <v>680</v>
      </c>
      <c r="B169" s="87" t="s">
        <v>715</v>
      </c>
      <c r="C169" s="21"/>
      <c r="D169" s="96"/>
      <c r="E169" s="96">
        <v>1.7023748765328062</v>
      </c>
      <c r="F169" s="96">
        <v>1.6722947357976921</v>
      </c>
      <c r="G169" s="97">
        <v>1.6419395512062445</v>
      </c>
      <c r="H169" s="97">
        <v>1.612075944949803</v>
      </c>
      <c r="I169" s="97">
        <v>1.5762019105038703</v>
      </c>
      <c r="J169" s="97">
        <v>1.5407335941417732</v>
      </c>
      <c r="K169" s="97">
        <v>1.5060110722798179</v>
      </c>
      <c r="L169" s="97">
        <v>1.4720288744716421</v>
      </c>
      <c r="M169" s="97">
        <v>1.4387215062323013</v>
      </c>
      <c r="N169" s="97">
        <v>1.4061024603184986</v>
      </c>
      <c r="O169" s="97">
        <v>1.3746657584494266</v>
      </c>
      <c r="P169" s="97">
        <v>1.3560703534724483</v>
      </c>
      <c r="Q169" s="97">
        <v>1.3388996378751012</v>
      </c>
      <c r="R169" s="97">
        <v>1.3232887447266415</v>
      </c>
      <c r="S169" s="97">
        <v>1.3087280317973555</v>
      </c>
      <c r="T169" s="97">
        <v>1.2947291899724294</v>
      </c>
      <c r="U169" s="97">
        <v>1.2814858165172436</v>
      </c>
      <c r="V169" s="97">
        <v>1.268968996335859</v>
      </c>
      <c r="W169" s="97">
        <v>1.2571014836927603</v>
      </c>
      <c r="X169" s="98">
        <v>1.2458476515825032</v>
      </c>
      <c r="Y169" s="97">
        <v>1.2351712137261417</v>
      </c>
      <c r="Z169" s="16"/>
    </row>
    <row r="170" spans="1:26" x14ac:dyDescent="0.25">
      <c r="A170" s="11" t="s">
        <v>681</v>
      </c>
      <c r="B170" s="9" t="s">
        <v>464</v>
      </c>
      <c r="C170" s="14">
        <v>14.573461811140431</v>
      </c>
      <c r="D170" s="96">
        <v>14.58442531050356</v>
      </c>
      <c r="E170" s="96">
        <v>14.643460938959601</v>
      </c>
      <c r="F170" s="96">
        <v>14.588933465557593</v>
      </c>
      <c r="G170" s="97">
        <v>14.528223919879666</v>
      </c>
      <c r="H170" s="97">
        <v>14.470598931840936</v>
      </c>
      <c r="I170" s="97">
        <v>14.40291711555666</v>
      </c>
      <c r="J170" s="97">
        <v>14.32628415795671</v>
      </c>
      <c r="K170" s="97">
        <v>14.25014625010216</v>
      </c>
      <c r="L170" s="97">
        <v>14.174553740012946</v>
      </c>
      <c r="M170" s="97">
        <v>14.099465720639872</v>
      </c>
      <c r="N170" s="97">
        <v>14.024957801481733</v>
      </c>
      <c r="O170" s="97">
        <v>13.943192595325664</v>
      </c>
      <c r="P170" s="97">
        <v>13.978970454991956</v>
      </c>
      <c r="Q170" s="97">
        <v>14.01651980276244</v>
      </c>
      <c r="R170" s="97">
        <v>14.056038819096104</v>
      </c>
      <c r="S170" s="97">
        <v>14.096792814212455</v>
      </c>
      <c r="T170" s="97">
        <v>14.134761931266139</v>
      </c>
      <c r="U170" s="97">
        <v>14.17354824978095</v>
      </c>
      <c r="V170" s="97">
        <v>14.213127638455562</v>
      </c>
      <c r="W170" s="97">
        <v>14.253408555092621</v>
      </c>
      <c r="X170" s="98">
        <v>14.294359968022482</v>
      </c>
      <c r="Y170" s="97">
        <v>14.335950931617907</v>
      </c>
      <c r="Z170" s="16"/>
    </row>
    <row r="171" spans="1:26" x14ac:dyDescent="0.25">
      <c r="A171" s="11" t="s">
        <v>681</v>
      </c>
      <c r="B171" s="11" t="s">
        <v>465</v>
      </c>
      <c r="C171" s="14">
        <v>2.0121185854555819</v>
      </c>
      <c r="D171" s="12">
        <v>1.9374906886265943</v>
      </c>
      <c r="E171" s="12">
        <v>1.9238773941620431</v>
      </c>
      <c r="F171" s="12">
        <v>1.8908825377322918</v>
      </c>
      <c r="G171" s="13">
        <v>1.85734371168143</v>
      </c>
      <c r="H171" s="13">
        <v>1.8242615780377085</v>
      </c>
      <c r="I171" s="13">
        <v>1.7862132285615366</v>
      </c>
      <c r="J171" s="13">
        <v>1.7468913475607579</v>
      </c>
      <c r="K171" s="13">
        <v>1.7081687226768534</v>
      </c>
      <c r="L171" s="13">
        <v>1.6700566279215237</v>
      </c>
      <c r="M171" s="13">
        <v>1.6325166362032728</v>
      </c>
      <c r="N171" s="13">
        <v>1.595573404577969</v>
      </c>
      <c r="O171" s="13">
        <v>1.5587266786081497</v>
      </c>
      <c r="P171" s="13">
        <v>1.5359750575634015</v>
      </c>
      <c r="Q171" s="13">
        <v>1.5142946049164043</v>
      </c>
      <c r="R171" s="13">
        <v>1.4937967088964446</v>
      </c>
      <c r="S171" s="13">
        <v>1.4740762663151727</v>
      </c>
      <c r="T171" s="13">
        <v>1.4546333629992314</v>
      </c>
      <c r="U171" s="13">
        <v>1.4357463564934612</v>
      </c>
      <c r="V171" s="13">
        <v>1.4173967063038857</v>
      </c>
      <c r="W171" s="13">
        <v>1.399527427097969</v>
      </c>
      <c r="X171" s="15">
        <v>1.3821143894817434</v>
      </c>
      <c r="Y171" s="13">
        <v>1.3651327467759797</v>
      </c>
      <c r="Z171" s="16"/>
    </row>
    <row r="172" spans="1:26" x14ac:dyDescent="0.25">
      <c r="A172" s="11" t="s">
        <v>681</v>
      </c>
      <c r="B172" s="11" t="s">
        <v>466</v>
      </c>
      <c r="C172" s="14">
        <v>2.6584936563936559</v>
      </c>
      <c r="D172" s="12">
        <v>2.6360889345907781</v>
      </c>
      <c r="E172" s="12">
        <v>2.6895731899009587</v>
      </c>
      <c r="F172" s="12">
        <v>2.6685947320747738</v>
      </c>
      <c r="G172" s="13">
        <v>2.6464077368501813</v>
      </c>
      <c r="H172" s="13">
        <v>2.6247584612579398</v>
      </c>
      <c r="I172" s="13">
        <v>2.60214869354864</v>
      </c>
      <c r="J172" s="13">
        <v>2.5779310699859757</v>
      </c>
      <c r="K172" s="13">
        <v>2.5536620305081863</v>
      </c>
      <c r="L172" s="13">
        <v>2.5293563970946042</v>
      </c>
      <c r="M172" s="13">
        <v>2.5050208343832887</v>
      </c>
      <c r="N172" s="13">
        <v>2.4806718592602301</v>
      </c>
      <c r="O172" s="13">
        <v>2.4548619820074489</v>
      </c>
      <c r="P172" s="13">
        <v>2.449446012834319</v>
      </c>
      <c r="Q172" s="13">
        <v>2.4439286633091117</v>
      </c>
      <c r="R172" s="13">
        <v>2.4383396898646152</v>
      </c>
      <c r="S172" s="13">
        <v>2.4326215008446073</v>
      </c>
      <c r="T172" s="13">
        <v>2.4261076682290148</v>
      </c>
      <c r="U172" s="13">
        <v>2.4194490782178399</v>
      </c>
      <c r="V172" s="13">
        <v>2.4126513949358488</v>
      </c>
      <c r="W172" s="13">
        <v>2.4057133848673913</v>
      </c>
      <c r="X172" s="15">
        <v>2.3986393577734457</v>
      </c>
      <c r="Y172" s="13">
        <v>2.3914333666966039</v>
      </c>
      <c r="Z172" s="16"/>
    </row>
    <row r="173" spans="1:26" x14ac:dyDescent="0.25">
      <c r="A173" s="11" t="s">
        <v>681</v>
      </c>
      <c r="B173" s="23" t="s">
        <v>467</v>
      </c>
      <c r="C173" s="21">
        <f>D173*(C$170/D$170)</f>
        <v>3.8671254559013923</v>
      </c>
      <c r="D173" s="21">
        <f>E173*(D$170/E$170)</f>
        <v>3.8700346636121163</v>
      </c>
      <c r="E173" s="21">
        <v>3.8856999999999999</v>
      </c>
      <c r="F173" s="21">
        <v>3.8699732421523909</v>
      </c>
      <c r="G173" s="22">
        <v>3.8543101358765441</v>
      </c>
      <c r="H173" s="22">
        <v>3.8387104235527629</v>
      </c>
      <c r="I173" s="22">
        <v>3.8231738486040259</v>
      </c>
      <c r="J173" s="22">
        <v>3.8077001554917662</v>
      </c>
      <c r="K173" s="22">
        <v>3.7831191546704535</v>
      </c>
      <c r="L173" s="22">
        <v>3.7586968390335573</v>
      </c>
      <c r="M173" s="22">
        <v>3.7344321841725141</v>
      </c>
      <c r="N173" s="22">
        <v>3.7103241722919345</v>
      </c>
      <c r="O173" s="22">
        <v>3.6863717921669124</v>
      </c>
      <c r="P173" s="22">
        <v>3.6995401657283624</v>
      </c>
      <c r="Q173" s="22">
        <v>3.7127555790546625</v>
      </c>
      <c r="R173" s="22">
        <v>3.7260182001801923</v>
      </c>
      <c r="S173" s="22">
        <v>3.7393281977395794</v>
      </c>
      <c r="T173" s="22">
        <v>3.7526857409698442</v>
      </c>
      <c r="U173" s="22">
        <v>3.766090999712552</v>
      </c>
      <c r="V173" s="22">
        <v>3.7795441444159725</v>
      </c>
      <c r="W173" s="22">
        <v>3.7930453461372466</v>
      </c>
      <c r="X173" s="28">
        <v>3.8065947765445616</v>
      </c>
      <c r="Y173" s="22">
        <v>3.820192607919334</v>
      </c>
      <c r="Z173" s="16"/>
    </row>
    <row r="174" spans="1:26" x14ac:dyDescent="0.25">
      <c r="A174" s="11" t="s">
        <v>681</v>
      </c>
      <c r="B174" s="11" t="s">
        <v>468</v>
      </c>
      <c r="C174" s="14">
        <v>0</v>
      </c>
      <c r="D174" s="12">
        <v>0</v>
      </c>
      <c r="E174" s="12">
        <v>0</v>
      </c>
      <c r="F174" s="12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5">
        <v>0</v>
      </c>
      <c r="Y174" s="13">
        <v>0</v>
      </c>
      <c r="Z174" s="16"/>
    </row>
    <row r="175" spans="1:26" x14ac:dyDescent="0.25">
      <c r="A175" s="11" t="s">
        <v>681</v>
      </c>
      <c r="B175" s="9" t="s">
        <v>469</v>
      </c>
      <c r="C175" s="14">
        <v>42.663358854726042</v>
      </c>
      <c r="D175" s="12">
        <v>43.597633415639308</v>
      </c>
      <c r="E175" s="12">
        <v>43.507609244276431</v>
      </c>
      <c r="F175" s="12">
        <v>43.606670418659455</v>
      </c>
      <c r="G175" s="13">
        <v>43.665983936123986</v>
      </c>
      <c r="H175" s="13">
        <v>43.715833676918344</v>
      </c>
      <c r="I175" s="13">
        <v>43.758624881471924</v>
      </c>
      <c r="J175" s="13">
        <v>43.819079592980302</v>
      </c>
      <c r="K175" s="13">
        <v>43.862400914229468</v>
      </c>
      <c r="L175" s="13">
        <v>43.888933032565355</v>
      </c>
      <c r="M175" s="13">
        <v>43.899146770064007</v>
      </c>
      <c r="N175" s="13">
        <v>43.893280957089694</v>
      </c>
      <c r="O175" s="13">
        <v>44.025271149882307</v>
      </c>
      <c r="P175" s="13">
        <v>44.511758419582328</v>
      </c>
      <c r="Q175" s="13">
        <v>44.988586761588444</v>
      </c>
      <c r="R175" s="13">
        <v>45.455172654210635</v>
      </c>
      <c r="S175" s="13">
        <v>45.913021372404735</v>
      </c>
      <c r="T175" s="13">
        <v>46.441888255926777</v>
      </c>
      <c r="U175" s="13">
        <v>46.963012722736657</v>
      </c>
      <c r="V175" s="13">
        <v>47.476591194358008</v>
      </c>
      <c r="W175" s="13">
        <v>47.98301510728519</v>
      </c>
      <c r="X175" s="15">
        <v>48.482548928223565</v>
      </c>
      <c r="Y175" s="13">
        <v>48.975473996757962</v>
      </c>
      <c r="Z175" s="16"/>
    </row>
    <row r="176" spans="1:26" x14ac:dyDescent="0.25">
      <c r="A176" s="11" t="s">
        <v>681</v>
      </c>
      <c r="B176" s="11" t="s">
        <v>470</v>
      </c>
      <c r="C176" s="14">
        <v>5.8625301523445357</v>
      </c>
      <c r="D176" s="12">
        <v>5.919977688456064</v>
      </c>
      <c r="E176" s="12">
        <v>6.590645727014719</v>
      </c>
      <c r="F176" s="12">
        <v>7.7796720378794095</v>
      </c>
      <c r="G176" s="13">
        <v>7.7908345867150812</v>
      </c>
      <c r="H176" s="13">
        <v>7.8029355198990364</v>
      </c>
      <c r="I176" s="13">
        <v>7.8273004013205227</v>
      </c>
      <c r="J176" s="13">
        <v>7.8527597532297113</v>
      </c>
      <c r="K176" s="13">
        <v>7.8763022275928041</v>
      </c>
      <c r="L176" s="13">
        <v>7.8979767299617452</v>
      </c>
      <c r="M176" s="13">
        <v>7.9179680151624119</v>
      </c>
      <c r="N176" s="13">
        <v>7.9362759369242983</v>
      </c>
      <c r="O176" s="13">
        <v>7.9612285072223843</v>
      </c>
      <c r="P176" s="13">
        <v>8.0488186695808341</v>
      </c>
      <c r="Q176" s="13">
        <v>8.1327547738454875</v>
      </c>
      <c r="R176" s="13">
        <v>8.2126522453238664</v>
      </c>
      <c r="S176" s="13">
        <v>8.2897331259143812</v>
      </c>
      <c r="T176" s="13">
        <v>8.3691025941714212</v>
      </c>
      <c r="U176" s="13">
        <v>8.4462843212069831</v>
      </c>
      <c r="V176" s="13">
        <v>8.521378484124428</v>
      </c>
      <c r="W176" s="13">
        <v>8.5946125122322901</v>
      </c>
      <c r="X176" s="15">
        <v>8.6661126115802016</v>
      </c>
      <c r="Y176" s="13">
        <v>8.7360094697759045</v>
      </c>
      <c r="Z176" s="16"/>
    </row>
    <row r="177" spans="1:26" x14ac:dyDescent="0.25">
      <c r="A177" s="11" t="s">
        <v>681</v>
      </c>
      <c r="B177" s="11" t="s">
        <v>471</v>
      </c>
      <c r="C177" s="14">
        <v>17.34686883811154</v>
      </c>
      <c r="D177" s="12">
        <v>17.902282726072642</v>
      </c>
      <c r="E177" s="12">
        <v>17.61726242281458</v>
      </c>
      <c r="F177" s="12">
        <v>17.274147108660028</v>
      </c>
      <c r="G177" s="13">
        <v>17.355813031311701</v>
      </c>
      <c r="H177" s="13">
        <v>17.43324717923835</v>
      </c>
      <c r="I177" s="13">
        <v>17.512922050348315</v>
      </c>
      <c r="J177" s="13">
        <v>17.605349285174974</v>
      </c>
      <c r="K177" s="13">
        <v>17.690379283740644</v>
      </c>
      <c r="L177" s="13">
        <v>17.768041240193131</v>
      </c>
      <c r="M177" s="13">
        <v>17.83847993127516</v>
      </c>
      <c r="N177" s="13">
        <v>17.90167253415072</v>
      </c>
      <c r="O177" s="13">
        <v>18.036111668078405</v>
      </c>
      <c r="P177" s="13">
        <v>18.315174253527541</v>
      </c>
      <c r="Q177" s="13">
        <v>18.589910418620875</v>
      </c>
      <c r="R177" s="13">
        <v>18.859730620577441</v>
      </c>
      <c r="S177" s="13">
        <v>19.125662256541055</v>
      </c>
      <c r="T177" s="13">
        <v>19.428676376265226</v>
      </c>
      <c r="U177" s="13">
        <v>19.728350961080253</v>
      </c>
      <c r="V177" s="13">
        <v>20.024675300785745</v>
      </c>
      <c r="W177" s="13">
        <v>20.317790680520964</v>
      </c>
      <c r="X177" s="15">
        <v>20.607743802827407</v>
      </c>
      <c r="Y177" s="13">
        <v>20.894597669288192</v>
      </c>
      <c r="Z177" s="16"/>
    </row>
    <row r="178" spans="1:26" x14ac:dyDescent="0.25">
      <c r="A178" s="11" t="s">
        <v>681</v>
      </c>
      <c r="B178" s="11" t="s">
        <v>472</v>
      </c>
      <c r="C178" s="14">
        <v>16.29190951279277</v>
      </c>
      <c r="D178" s="12">
        <v>15.669646547390109</v>
      </c>
      <c r="E178" s="12">
        <v>15.768617348015139</v>
      </c>
      <c r="F178" s="12">
        <v>15.325135584311889</v>
      </c>
      <c r="G178" s="13">
        <v>15.260554864309224</v>
      </c>
      <c r="H178" s="13">
        <v>15.189768165024525</v>
      </c>
      <c r="I178" s="13">
        <v>15.096634632616409</v>
      </c>
      <c r="J178" s="13">
        <v>15.006345969337955</v>
      </c>
      <c r="K178" s="13">
        <v>14.908791772648996</v>
      </c>
      <c r="L178" s="13">
        <v>14.804215839576747</v>
      </c>
      <c r="M178" s="13">
        <v>14.692719237995853</v>
      </c>
      <c r="N178" s="13">
        <v>14.574549266272339</v>
      </c>
      <c r="O178" s="13">
        <v>14.509575679807815</v>
      </c>
      <c r="P178" s="13">
        <v>14.562904446993301</v>
      </c>
      <c r="Q178" s="13">
        <v>14.614563988274902</v>
      </c>
      <c r="R178" s="13">
        <v>14.665051429571957</v>
      </c>
      <c r="S178" s="13">
        <v>14.713449242063817</v>
      </c>
      <c r="T178" s="13">
        <v>14.789693815040325</v>
      </c>
      <c r="U178" s="13">
        <v>14.863628187437456</v>
      </c>
      <c r="V178" s="13">
        <v>14.935353110274546</v>
      </c>
      <c r="W178" s="13">
        <v>15.00485733190758</v>
      </c>
      <c r="X178" s="15">
        <v>15.072215202683353</v>
      </c>
      <c r="Y178" s="13">
        <v>15.13749401851272</v>
      </c>
      <c r="Z178" s="16"/>
    </row>
    <row r="179" spans="1:26" x14ac:dyDescent="0.25">
      <c r="A179" s="11" t="s">
        <v>681</v>
      </c>
      <c r="B179" s="18" t="s">
        <v>473</v>
      </c>
      <c r="C179" s="21">
        <f>D179*(C175/D175)</f>
        <v>2.01505015361567</v>
      </c>
      <c r="D179" s="12">
        <v>2.0591772488098861</v>
      </c>
      <c r="E179" s="12">
        <v>2.031268912944896</v>
      </c>
      <c r="F179" s="12">
        <v>1.9670545986176939</v>
      </c>
      <c r="G179" s="13">
        <v>1.9515503456130951</v>
      </c>
      <c r="H179" s="13">
        <v>1.9351482037727277</v>
      </c>
      <c r="I179" s="13">
        <v>1.915823144919472</v>
      </c>
      <c r="J179" s="13">
        <v>1.8969710845173349</v>
      </c>
      <c r="K179" s="13">
        <v>1.8770742759081338</v>
      </c>
      <c r="L179" s="13">
        <v>1.8561681234155791</v>
      </c>
      <c r="M179" s="13">
        <v>1.8342694569121993</v>
      </c>
      <c r="N179" s="13">
        <v>1.8114135624804031</v>
      </c>
      <c r="O179" s="13">
        <v>1.7960533651438217</v>
      </c>
      <c r="P179" s="13">
        <v>1.7952344883254134</v>
      </c>
      <c r="Q179" s="13">
        <v>1.7940636098490605</v>
      </c>
      <c r="R179" s="13">
        <v>1.7926205232056573</v>
      </c>
      <c r="S179" s="13">
        <v>1.7907926878030775</v>
      </c>
      <c r="T179" s="13">
        <v>1.7928395581604972</v>
      </c>
      <c r="U179" s="13">
        <v>1.7944993800393441</v>
      </c>
      <c r="V179" s="13">
        <v>1.7957926514069555</v>
      </c>
      <c r="W179" s="13">
        <v>1.7967236709462731</v>
      </c>
      <c r="X179" s="15">
        <v>1.7973081840586633</v>
      </c>
      <c r="Y179" s="13">
        <v>1.7975605324959276</v>
      </c>
      <c r="Z179" s="16"/>
    </row>
    <row r="180" spans="1:26" x14ac:dyDescent="0.25">
      <c r="A180" s="11" t="s">
        <v>681</v>
      </c>
      <c r="B180" s="11" t="s">
        <v>474</v>
      </c>
      <c r="C180" s="14">
        <v>0</v>
      </c>
      <c r="D180" s="12">
        <v>0</v>
      </c>
      <c r="E180" s="12">
        <v>0</v>
      </c>
      <c r="F180" s="12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</v>
      </c>
      <c r="W180" s="13">
        <v>0</v>
      </c>
      <c r="X180" s="15">
        <v>0</v>
      </c>
      <c r="Y180" s="13">
        <v>0</v>
      </c>
      <c r="Z180" s="16"/>
    </row>
    <row r="181" spans="1:26" x14ac:dyDescent="0.25">
      <c r="A181" s="11" t="s">
        <v>681</v>
      </c>
      <c r="B181" s="9" t="s">
        <v>475</v>
      </c>
      <c r="C181" s="14">
        <v>22.226470462832154</v>
      </c>
      <c r="D181" s="12">
        <v>22.044879391695471</v>
      </c>
      <c r="E181" s="12">
        <v>21.908670445328838</v>
      </c>
      <c r="F181" s="12">
        <v>21.607330945633077</v>
      </c>
      <c r="G181" s="13">
        <v>21.69362322895903</v>
      </c>
      <c r="H181" s="13">
        <v>21.779197710573559</v>
      </c>
      <c r="I181" s="13">
        <v>21.474867800461929</v>
      </c>
      <c r="J181" s="13">
        <v>21.165052422863326</v>
      </c>
      <c r="K181" s="13">
        <v>20.862544965798335</v>
      </c>
      <c r="L181" s="13">
        <v>20.567147547989997</v>
      </c>
      <c r="M181" s="13">
        <v>20.278569941233076</v>
      </c>
      <c r="N181" s="13">
        <v>19.996665348755755</v>
      </c>
      <c r="O181" s="13">
        <v>19.709999636455763</v>
      </c>
      <c r="P181" s="13">
        <v>19.593645017548631</v>
      </c>
      <c r="Q181" s="13">
        <v>19.48256663793229</v>
      </c>
      <c r="R181" s="13">
        <v>19.377128733702669</v>
      </c>
      <c r="S181" s="13">
        <v>19.27639493060736</v>
      </c>
      <c r="T181" s="13">
        <v>19.174913508026293</v>
      </c>
      <c r="U181" s="13">
        <v>19.077619189499693</v>
      </c>
      <c r="V181" s="13">
        <v>18.984443360650577</v>
      </c>
      <c r="W181" s="13">
        <v>18.895207805278407</v>
      </c>
      <c r="X181" s="15">
        <v>18.809817030818145</v>
      </c>
      <c r="Y181" s="13">
        <v>18.728170652186211</v>
      </c>
      <c r="Z181" s="16"/>
    </row>
    <row r="182" spans="1:26" x14ac:dyDescent="0.25">
      <c r="A182" s="11" t="s">
        <v>681</v>
      </c>
      <c r="B182" s="11" t="s">
        <v>476</v>
      </c>
      <c r="C182" s="14">
        <v>0.38186639279698836</v>
      </c>
      <c r="D182" s="12">
        <v>0.38044159684388013</v>
      </c>
      <c r="E182" s="12">
        <v>0.38330360754390141</v>
      </c>
      <c r="F182" s="12">
        <v>0.37535876738553503</v>
      </c>
      <c r="G182" s="13">
        <v>0.37317841766065984</v>
      </c>
      <c r="H182" s="13">
        <v>0.3691755686494837</v>
      </c>
      <c r="I182" s="13">
        <v>0.34216907318965228</v>
      </c>
      <c r="J182" s="13">
        <v>0.31258661753573269</v>
      </c>
      <c r="K182" s="13">
        <v>0.28328836129665746</v>
      </c>
      <c r="L182" s="13">
        <v>0.25430320275630519</v>
      </c>
      <c r="M182" s="13">
        <v>0.22550949154434669</v>
      </c>
      <c r="N182" s="13">
        <v>0.19697837345570929</v>
      </c>
      <c r="O182" s="13">
        <v>0.17006650021524403</v>
      </c>
      <c r="P182" s="13">
        <v>0.147058756747286</v>
      </c>
      <c r="Q182" s="13">
        <v>0.12690231720581591</v>
      </c>
      <c r="R182" s="13">
        <v>0.1099576353504272</v>
      </c>
      <c r="S182" s="13">
        <v>9.4980630559889742E-2</v>
      </c>
      <c r="T182" s="13">
        <v>8.1628157631914902E-2</v>
      </c>
      <c r="U182" s="13">
        <v>6.9534705459974033E-2</v>
      </c>
      <c r="V182" s="13">
        <v>5.8646998261751071E-2</v>
      </c>
      <c r="W182" s="13">
        <v>4.8790336761044301E-2</v>
      </c>
      <c r="X182" s="15">
        <v>3.989317610089102E-2</v>
      </c>
      <c r="Y182" s="13">
        <v>3.188162810226542E-2</v>
      </c>
      <c r="Z182" s="16"/>
    </row>
    <row r="183" spans="1:26" x14ac:dyDescent="0.25">
      <c r="A183" s="11" t="s">
        <v>681</v>
      </c>
      <c r="B183" s="11" t="s">
        <v>477</v>
      </c>
      <c r="C183" s="14">
        <v>2.5499999999999998</v>
      </c>
      <c r="D183" s="12">
        <v>2.5380943764752995</v>
      </c>
      <c r="E183" s="12">
        <v>2.4944022283487044</v>
      </c>
      <c r="F183" s="12">
        <v>2.4433368501646839</v>
      </c>
      <c r="G183" s="13">
        <v>2.4362742281301282</v>
      </c>
      <c r="H183" s="13">
        <v>2.4290089948480018</v>
      </c>
      <c r="I183" s="13">
        <v>2.3786613675379598</v>
      </c>
      <c r="J183" s="13">
        <v>2.3282354831252809</v>
      </c>
      <c r="K183" s="13">
        <v>2.278993237417577</v>
      </c>
      <c r="L183" s="13">
        <v>2.2308968770231994</v>
      </c>
      <c r="M183" s="13">
        <v>2.1839008243212885</v>
      </c>
      <c r="N183" s="13">
        <v>2.1379735884563358</v>
      </c>
      <c r="O183" s="13">
        <v>2.0918798213355525</v>
      </c>
      <c r="P183" s="13">
        <v>2.0640797948707386</v>
      </c>
      <c r="Q183" s="13">
        <v>2.0369273894341813</v>
      </c>
      <c r="R183" s="13">
        <v>2.010463272732407</v>
      </c>
      <c r="S183" s="13">
        <v>1.9845920340039109</v>
      </c>
      <c r="T183" s="13">
        <v>1.9587547819239652</v>
      </c>
      <c r="U183" s="13">
        <v>1.9334600650090996</v>
      </c>
      <c r="V183" s="13">
        <v>1.9086973004182777</v>
      </c>
      <c r="W183" s="13">
        <v>1.884443658678691</v>
      </c>
      <c r="X183" s="15">
        <v>1.8606849673796348</v>
      </c>
      <c r="Y183" s="13">
        <v>1.8374063320481278</v>
      </c>
      <c r="Z183" s="16"/>
    </row>
    <row r="184" spans="1:26" x14ac:dyDescent="0.25">
      <c r="A184" s="11" t="s">
        <v>681</v>
      </c>
      <c r="B184" s="11" t="s">
        <v>478</v>
      </c>
      <c r="C184" s="14">
        <v>1.59</v>
      </c>
      <c r="D184" s="12">
        <v>1.5836446602477328</v>
      </c>
      <c r="E184" s="12">
        <v>1.5672344576008774</v>
      </c>
      <c r="F184" s="12">
        <v>1.5463310255701874</v>
      </c>
      <c r="G184" s="13">
        <v>1.5533279194813292</v>
      </c>
      <c r="H184" s="13">
        <v>1.5605762639060929</v>
      </c>
      <c r="I184" s="13">
        <v>1.5426076351292404</v>
      </c>
      <c r="J184" s="13">
        <v>1.5246047292290175</v>
      </c>
      <c r="K184" s="13">
        <v>1.5070954993852446</v>
      </c>
      <c r="L184" s="13">
        <v>1.4900605425333706</v>
      </c>
      <c r="M184" s="13">
        <v>1.4734985818813671</v>
      </c>
      <c r="N184" s="13">
        <v>1.4573869915805324</v>
      </c>
      <c r="O184" s="13">
        <v>1.4406482954999398</v>
      </c>
      <c r="P184" s="13">
        <v>1.435951358457906</v>
      </c>
      <c r="Q184" s="13">
        <v>1.4311729652984109</v>
      </c>
      <c r="R184" s="13">
        <v>1.426280313444358</v>
      </c>
      <c r="S184" s="13">
        <v>1.4214103870682613</v>
      </c>
      <c r="T184" s="13">
        <v>1.41621373346005</v>
      </c>
      <c r="U184" s="13">
        <v>1.4111190237782294</v>
      </c>
      <c r="V184" s="13">
        <v>1.4061300264079144</v>
      </c>
      <c r="W184" s="13">
        <v>1.4012625329260444</v>
      </c>
      <c r="X184" s="15">
        <v>1.3965213531172773</v>
      </c>
      <c r="Y184" s="13">
        <v>1.3919113238365342</v>
      </c>
      <c r="Z184" s="16"/>
    </row>
    <row r="185" spans="1:26" x14ac:dyDescent="0.25">
      <c r="A185" s="11" t="s">
        <v>681</v>
      </c>
      <c r="B185" s="11" t="s">
        <v>479</v>
      </c>
      <c r="C185" s="14">
        <v>0</v>
      </c>
      <c r="D185" s="12">
        <v>0</v>
      </c>
      <c r="E185" s="12">
        <v>0</v>
      </c>
      <c r="F185" s="12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5">
        <v>0</v>
      </c>
      <c r="Y185" s="13">
        <v>0</v>
      </c>
      <c r="Z185" s="16"/>
    </row>
    <row r="186" spans="1:26" x14ac:dyDescent="0.25">
      <c r="A186" s="11" t="s">
        <v>681</v>
      </c>
      <c r="B186" s="11" t="s">
        <v>480</v>
      </c>
      <c r="C186" s="14">
        <v>2.163421285710557</v>
      </c>
      <c r="D186" s="12">
        <v>2.2848178742435423</v>
      </c>
      <c r="E186" s="12">
        <v>2.2334650620626908</v>
      </c>
      <c r="F186" s="12">
        <v>2.228028707360088</v>
      </c>
      <c r="G186" s="13">
        <v>2.2619164966156777</v>
      </c>
      <c r="H186" s="13">
        <v>2.2952198881360939</v>
      </c>
      <c r="I186" s="13">
        <v>2.2805297847937145</v>
      </c>
      <c r="J186" s="13">
        <v>2.26381220516059</v>
      </c>
      <c r="K186" s="13">
        <v>2.2473316929511413</v>
      </c>
      <c r="L186" s="13">
        <v>2.2311049368543543</v>
      </c>
      <c r="M186" s="13">
        <v>2.2150780956237495</v>
      </c>
      <c r="N186" s="13">
        <v>2.1992880998994768</v>
      </c>
      <c r="O186" s="13">
        <v>2.1830587790659881</v>
      </c>
      <c r="P186" s="13">
        <v>2.1862679917130632</v>
      </c>
      <c r="Q186" s="13">
        <v>2.1909853243431985</v>
      </c>
      <c r="R186" s="13">
        <v>2.1973843957402663</v>
      </c>
      <c r="S186" s="13">
        <v>2.2048836271330421</v>
      </c>
      <c r="T186" s="13">
        <v>2.2127350624965785</v>
      </c>
      <c r="U186" s="13">
        <v>2.2213537055035895</v>
      </c>
      <c r="V186" s="13">
        <v>2.2307171831467283</v>
      </c>
      <c r="W186" s="13">
        <v>2.2407459739783229</v>
      </c>
      <c r="X186" s="15">
        <v>2.2514090019666733</v>
      </c>
      <c r="Y186" s="13">
        <v>2.2626740871043327</v>
      </c>
      <c r="Z186" s="16"/>
    </row>
    <row r="187" spans="1:26" x14ac:dyDescent="0.25">
      <c r="A187" s="11" t="s">
        <v>681</v>
      </c>
      <c r="B187" s="11" t="s">
        <v>481</v>
      </c>
      <c r="C187" s="14">
        <v>3.4206189364358628</v>
      </c>
      <c r="D187" s="12">
        <v>3.2528161127022974</v>
      </c>
      <c r="E187" s="12">
        <v>3.2436828090196799</v>
      </c>
      <c r="F187" s="12">
        <v>3.1627420605595216</v>
      </c>
      <c r="G187" s="13">
        <v>3.1389088722569682</v>
      </c>
      <c r="H187" s="13">
        <v>3.1147066161326991</v>
      </c>
      <c r="I187" s="13">
        <v>3.0355913465317568</v>
      </c>
      <c r="J187" s="13">
        <v>2.9566288522068116</v>
      </c>
      <c r="K187" s="13">
        <v>2.8795172846402761</v>
      </c>
      <c r="L187" s="13">
        <v>2.8041941450871768</v>
      </c>
      <c r="M187" s="13">
        <v>2.7305888441977095</v>
      </c>
      <c r="N187" s="13">
        <v>2.6586475069492925</v>
      </c>
      <c r="O187" s="13">
        <v>2.5868246214301931</v>
      </c>
      <c r="P187" s="13">
        <v>2.5378358468210607</v>
      </c>
      <c r="Q187" s="13">
        <v>2.4897375641055186</v>
      </c>
      <c r="R187" s="13">
        <v>2.4425826144745439</v>
      </c>
      <c r="S187" s="13">
        <v>2.3962543982389466</v>
      </c>
      <c r="T187" s="13">
        <v>2.3500797960754478</v>
      </c>
      <c r="U187" s="13">
        <v>2.3046725690995724</v>
      </c>
      <c r="V187" s="13">
        <v>2.2600163999905956</v>
      </c>
      <c r="W187" s="13">
        <v>2.2160790214148114</v>
      </c>
      <c r="X187" s="15">
        <v>2.1728389504118857</v>
      </c>
      <c r="Y187" s="13">
        <v>2.1302736166391933</v>
      </c>
      <c r="Z187" s="16"/>
    </row>
    <row r="188" spans="1:26" x14ac:dyDescent="0.25">
      <c r="A188" s="11" t="s">
        <v>681</v>
      </c>
      <c r="B188" s="18" t="s">
        <v>482</v>
      </c>
      <c r="C188" s="21">
        <f>D188*(C181/D181)</f>
        <v>1.3016728273124989</v>
      </c>
      <c r="D188" s="12">
        <v>1.2910381130254751</v>
      </c>
      <c r="E188" s="12">
        <v>1.2807500269315222</v>
      </c>
      <c r="F188" s="12">
        <v>1.2635914276384808</v>
      </c>
      <c r="G188" s="13">
        <v>1.2691316048696544</v>
      </c>
      <c r="H188" s="13">
        <v>1.2746962143725182</v>
      </c>
      <c r="I188" s="13">
        <v>1.2580153795887037</v>
      </c>
      <c r="J188" s="13">
        <v>1.2410489228260979</v>
      </c>
      <c r="K188" s="13">
        <v>1.2244967307434249</v>
      </c>
      <c r="L188" s="13">
        <v>1.2083463967297028</v>
      </c>
      <c r="M188" s="13">
        <v>1.1925853647350766</v>
      </c>
      <c r="N188" s="13">
        <v>1.1772027313565092</v>
      </c>
      <c r="O188" s="13">
        <v>1.1614733307521063</v>
      </c>
      <c r="P188" s="13">
        <v>1.1556885541997759</v>
      </c>
      <c r="Q188" s="13">
        <v>1.1501124438326915</v>
      </c>
      <c r="R188" s="13">
        <v>1.1447537136497268</v>
      </c>
      <c r="S188" s="13">
        <v>1.139601118387058</v>
      </c>
      <c r="T188" s="13">
        <v>1.1343435805000832</v>
      </c>
      <c r="U188" s="13">
        <v>1.1292867118349257</v>
      </c>
      <c r="V188" s="13">
        <v>1.1244284132517763</v>
      </c>
      <c r="W188" s="13">
        <v>1.1197644267636426</v>
      </c>
      <c r="X188" s="15">
        <v>1.1152917242784326</v>
      </c>
      <c r="Y188" s="13">
        <v>1.1110070746331249</v>
      </c>
      <c r="Z188" s="16"/>
    </row>
    <row r="189" spans="1:26" x14ac:dyDescent="0.25">
      <c r="A189" s="11" t="s">
        <v>681</v>
      </c>
      <c r="B189" s="87" t="s">
        <v>742</v>
      </c>
      <c r="C189" s="14"/>
      <c r="D189" s="12"/>
      <c r="E189" s="12">
        <v>0.98780898232822256</v>
      </c>
      <c r="F189" s="12">
        <v>0.97460679127122241</v>
      </c>
      <c r="G189" s="13">
        <v>0.97895388577973841</v>
      </c>
      <c r="H189" s="13">
        <v>0.98339531884188713</v>
      </c>
      <c r="I189" s="13">
        <v>0.97136243929839694</v>
      </c>
      <c r="J189" s="13">
        <v>0.9592166835529542</v>
      </c>
      <c r="K189" s="13">
        <v>0.94738592320659742</v>
      </c>
      <c r="L189" s="13">
        <v>0.93585915095619354</v>
      </c>
      <c r="M189" s="13">
        <v>0.92463148310895993</v>
      </c>
      <c r="N189" s="13">
        <v>0.91369134678125752</v>
      </c>
      <c r="O189" s="13">
        <v>0.90241466309068374</v>
      </c>
      <c r="P189" s="13">
        <v>0.89876462077246944</v>
      </c>
      <c r="Q189" s="13">
        <v>0.89516075283507146</v>
      </c>
      <c r="R189" s="13">
        <v>0.89159496912766822</v>
      </c>
      <c r="S189" s="13">
        <v>0.8881099630182262</v>
      </c>
      <c r="T189" s="13">
        <v>0.88447644277491355</v>
      </c>
      <c r="U189" s="13">
        <v>0.8809487574405418</v>
      </c>
      <c r="V189" s="13">
        <v>0.87752744737064114</v>
      </c>
      <c r="W189" s="13">
        <v>0.87421638496063347</v>
      </c>
      <c r="X189" s="15">
        <v>0.87101613629569874</v>
      </c>
      <c r="Y189" s="13">
        <v>0.86792720473697482</v>
      </c>
      <c r="Z189" s="16"/>
    </row>
    <row r="190" spans="1:26" x14ac:dyDescent="0.25">
      <c r="A190" s="11" t="s">
        <v>681</v>
      </c>
      <c r="B190" s="87" t="s">
        <v>735</v>
      </c>
      <c r="C190" s="14"/>
      <c r="D190" s="12"/>
      <c r="E190" s="12">
        <v>1.5677162875880204</v>
      </c>
      <c r="F190" s="12">
        <v>1.5463192873048484</v>
      </c>
      <c r="G190" s="13">
        <v>1.5525061901774941</v>
      </c>
      <c r="H190" s="13">
        <v>1.5583667570207858</v>
      </c>
      <c r="I190" s="13">
        <v>1.5338134275732775</v>
      </c>
      <c r="J190" s="13">
        <v>1.508656429261668</v>
      </c>
      <c r="K190" s="13">
        <v>1.4840273432091062</v>
      </c>
      <c r="L190" s="13">
        <v>1.4599177287833285</v>
      </c>
      <c r="M190" s="13">
        <v>1.4362897454982528</v>
      </c>
      <c r="N190" s="13">
        <v>1.41314486970161</v>
      </c>
      <c r="O190" s="13">
        <v>1.3898993754089704</v>
      </c>
      <c r="P190" s="13">
        <v>1.3790221564360996</v>
      </c>
      <c r="Q190" s="13">
        <v>1.368937644759759</v>
      </c>
      <c r="R190" s="13">
        <v>1.3597258611333856</v>
      </c>
      <c r="S190" s="13">
        <v>1.3511324963748281</v>
      </c>
      <c r="T190" s="13">
        <v>1.3427272136921633</v>
      </c>
      <c r="U190" s="13">
        <v>1.3347965769729964</v>
      </c>
      <c r="V190" s="13">
        <v>1.3273279059112006</v>
      </c>
      <c r="W190" s="13">
        <v>1.3202824775483044</v>
      </c>
      <c r="X190" s="15">
        <v>1.313642999403996</v>
      </c>
      <c r="Y190" s="13">
        <v>1.3073914908481092</v>
      </c>
      <c r="Z190" s="16"/>
    </row>
    <row r="191" spans="1:26" x14ac:dyDescent="0.25">
      <c r="A191" s="11" t="s">
        <v>682</v>
      </c>
      <c r="B191" s="9" t="s">
        <v>483</v>
      </c>
      <c r="C191" s="14">
        <v>97.444949057484806</v>
      </c>
      <c r="D191" s="12">
        <v>96.941917357698841</v>
      </c>
      <c r="E191" s="12">
        <v>97.121738550584155</v>
      </c>
      <c r="F191" s="12">
        <v>96.104643391354259</v>
      </c>
      <c r="G191" s="13">
        <v>95.080006828911976</v>
      </c>
      <c r="H191" s="13">
        <v>94.113649202922318</v>
      </c>
      <c r="I191" s="13">
        <v>93.241298525356115</v>
      </c>
      <c r="J191" s="13">
        <v>92.34971172405686</v>
      </c>
      <c r="K191" s="13">
        <v>91.476731961042205</v>
      </c>
      <c r="L191" s="13">
        <v>90.621711235950656</v>
      </c>
      <c r="M191" s="13">
        <v>89.784651861615146</v>
      </c>
      <c r="N191" s="13">
        <v>88.964789399370687</v>
      </c>
      <c r="O191" s="13">
        <v>88.100782859496974</v>
      </c>
      <c r="P191" s="13">
        <v>87.971440802834579</v>
      </c>
      <c r="Q191" s="13">
        <v>87.838413747390248</v>
      </c>
      <c r="R191" s="13">
        <v>87.70080568741173</v>
      </c>
      <c r="S191" s="13">
        <v>87.563616997172389</v>
      </c>
      <c r="T191" s="13">
        <v>87.404517878421061</v>
      </c>
      <c r="U191" s="13">
        <v>87.248916420534016</v>
      </c>
      <c r="V191" s="13">
        <v>87.09707539597801</v>
      </c>
      <c r="W191" s="13">
        <v>86.949651003716397</v>
      </c>
      <c r="X191" s="15">
        <v>86.806918777579753</v>
      </c>
      <c r="Y191" s="13">
        <v>0</v>
      </c>
      <c r="Z191" s="16"/>
    </row>
    <row r="192" spans="1:26" x14ac:dyDescent="0.25">
      <c r="A192" s="11" t="s">
        <v>682</v>
      </c>
      <c r="B192" s="11" t="s">
        <v>484</v>
      </c>
      <c r="C192" s="14">
        <v>12.827386332108698</v>
      </c>
      <c r="D192" s="12">
        <v>12.525507089705426</v>
      </c>
      <c r="E192" s="12">
        <v>12.112710896485988</v>
      </c>
      <c r="F192" s="12">
        <v>11.883093100304588</v>
      </c>
      <c r="G192" s="13">
        <v>11.655794321394282</v>
      </c>
      <c r="H192" s="13">
        <v>11.438333042378259</v>
      </c>
      <c r="I192" s="13">
        <v>11.226740198885729</v>
      </c>
      <c r="J192" s="13">
        <v>11.014434959636985</v>
      </c>
      <c r="K192" s="13">
        <v>10.807343441345658</v>
      </c>
      <c r="L192" s="13">
        <v>10.605294518594381</v>
      </c>
      <c r="M192" s="13">
        <v>10.408114520366832</v>
      </c>
      <c r="N192" s="13">
        <v>10.215651476111359</v>
      </c>
      <c r="O192" s="13">
        <v>10.021665685631046</v>
      </c>
      <c r="P192" s="13">
        <v>9.9145870302696117</v>
      </c>
      <c r="Q192" s="13">
        <v>9.8099897993543177</v>
      </c>
      <c r="R192" s="13">
        <v>9.7080118954934616</v>
      </c>
      <c r="S192" s="13">
        <v>9.6085002250683811</v>
      </c>
      <c r="T192" s="13">
        <v>9.5088337788890005</v>
      </c>
      <c r="U192" s="13">
        <v>9.4115737681639793</v>
      </c>
      <c r="V192" s="13">
        <v>9.3166957474612282</v>
      </c>
      <c r="W192" s="13">
        <v>9.2241421126606138</v>
      </c>
      <c r="X192" s="15">
        <v>9.1338729835682315</v>
      </c>
      <c r="Y192" s="13">
        <v>9.0458446644347408</v>
      </c>
      <c r="Z192" s="16"/>
    </row>
    <row r="193" spans="1:26" x14ac:dyDescent="0.25">
      <c r="A193" s="11" t="s">
        <v>682</v>
      </c>
      <c r="B193" s="11" t="s">
        <v>485</v>
      </c>
      <c r="C193" s="14">
        <v>10.199999999999999</v>
      </c>
      <c r="D193" s="12">
        <v>9.919227469901795</v>
      </c>
      <c r="E193" s="12">
        <v>9.9472432686789976</v>
      </c>
      <c r="F193" s="12">
        <v>9.8044134128752933</v>
      </c>
      <c r="G193" s="13">
        <v>9.6622888486256606</v>
      </c>
      <c r="H193" s="13">
        <v>9.5275405662382155</v>
      </c>
      <c r="I193" s="13">
        <v>9.4044520303062455</v>
      </c>
      <c r="J193" s="13">
        <v>9.2806423798113649</v>
      </c>
      <c r="K193" s="13">
        <v>9.1597441631852448</v>
      </c>
      <c r="L193" s="13">
        <v>9.0416488998123885</v>
      </c>
      <c r="M193" s="13">
        <v>8.9263216247139852</v>
      </c>
      <c r="N193" s="13">
        <v>8.8136438258216572</v>
      </c>
      <c r="O193" s="13">
        <v>8.6974704414884751</v>
      </c>
      <c r="P193" s="13">
        <v>8.6544278906182068</v>
      </c>
      <c r="Q193" s="13">
        <v>8.6113652312529663</v>
      </c>
      <c r="R193" s="13">
        <v>8.5682031485148862</v>
      </c>
      <c r="S193" s="13">
        <v>8.5254800567996512</v>
      </c>
      <c r="T193" s="13">
        <v>8.4810417600422223</v>
      </c>
      <c r="U193" s="13">
        <v>8.4373775797330826</v>
      </c>
      <c r="V193" s="13">
        <v>8.394509980173984</v>
      </c>
      <c r="W193" s="13">
        <v>8.3525000915309828</v>
      </c>
      <c r="X193" s="15">
        <v>8.3113688626988473</v>
      </c>
      <c r="Y193" s="13">
        <v>8.2711356929989197</v>
      </c>
      <c r="Z193" s="16"/>
    </row>
    <row r="194" spans="1:26" x14ac:dyDescent="0.25">
      <c r="A194" s="11" t="s">
        <v>682</v>
      </c>
      <c r="B194" s="11" t="s">
        <v>486</v>
      </c>
      <c r="C194" s="14">
        <v>12.293579851271707</v>
      </c>
      <c r="D194" s="12">
        <v>12.05841623363432</v>
      </c>
      <c r="E194" s="12">
        <v>11.986561443635424</v>
      </c>
      <c r="F194" s="12">
        <v>11.717544692393366</v>
      </c>
      <c r="G194" s="13">
        <v>11.452457861002301</v>
      </c>
      <c r="H194" s="13">
        <v>11.198659734113249</v>
      </c>
      <c r="I194" s="13">
        <v>10.952828252252514</v>
      </c>
      <c r="J194" s="13">
        <v>10.707668268367721</v>
      </c>
      <c r="K194" s="13">
        <v>10.468792138931404</v>
      </c>
      <c r="L194" s="13">
        <v>10.235983772896306</v>
      </c>
      <c r="M194" s="13">
        <v>10.009031434537171</v>
      </c>
      <c r="N194" s="13">
        <v>9.7877403693043892</v>
      </c>
      <c r="O194" s="13">
        <v>9.5660889730318903</v>
      </c>
      <c r="P194" s="13">
        <v>9.4282062184373956</v>
      </c>
      <c r="Q194" s="13">
        <v>9.2932118964947055</v>
      </c>
      <c r="R194" s="13">
        <v>9.1612564326961596</v>
      </c>
      <c r="S194" s="13">
        <v>9.0322106604351813</v>
      </c>
      <c r="T194" s="13">
        <v>8.9036215671931096</v>
      </c>
      <c r="U194" s="13">
        <v>8.7778998010074467</v>
      </c>
      <c r="V194" s="13">
        <v>8.6550154701318878</v>
      </c>
      <c r="W194" s="13">
        <v>8.5349036898903332</v>
      </c>
      <c r="X194" s="15">
        <v>8.4175162648913346</v>
      </c>
      <c r="Y194" s="13">
        <v>8.3028003093878198</v>
      </c>
      <c r="Z194" s="16"/>
    </row>
    <row r="195" spans="1:26" x14ac:dyDescent="0.25">
      <c r="A195" s="11" t="s">
        <v>682</v>
      </c>
      <c r="B195" s="11" t="s">
        <v>487</v>
      </c>
      <c r="C195" s="14">
        <v>13.310966309260209</v>
      </c>
      <c r="D195" s="12">
        <v>13.088987243040275</v>
      </c>
      <c r="E195" s="12">
        <v>13.075698066118534</v>
      </c>
      <c r="F195" s="12">
        <v>12.938092851542439</v>
      </c>
      <c r="G195" s="13">
        <v>12.799713153599939</v>
      </c>
      <c r="H195" s="13">
        <v>12.669606111047347</v>
      </c>
      <c r="I195" s="13">
        <v>12.556307362800398</v>
      </c>
      <c r="J195" s="13">
        <v>12.441014750217436</v>
      </c>
      <c r="K195" s="13">
        <v>12.328137462835352</v>
      </c>
      <c r="L195" s="13">
        <v>12.217580571981943</v>
      </c>
      <c r="M195" s="13">
        <v>12.109374326217971</v>
      </c>
      <c r="N195" s="13">
        <v>12.003397501535726</v>
      </c>
      <c r="O195" s="13">
        <v>11.891011069810498</v>
      </c>
      <c r="P195" s="13">
        <v>11.877131812731459</v>
      </c>
      <c r="Q195" s="13">
        <v>11.862004922946902</v>
      </c>
      <c r="R195" s="13">
        <v>11.845430952408419</v>
      </c>
      <c r="S195" s="13">
        <v>11.828395615271807</v>
      </c>
      <c r="T195" s="13">
        <v>11.80796579295313</v>
      </c>
      <c r="U195" s="13">
        <v>11.787673188230332</v>
      </c>
      <c r="V195" s="13">
        <v>11.767570253119411</v>
      </c>
      <c r="W195" s="13">
        <v>11.747790987775572</v>
      </c>
      <c r="X195" s="15">
        <v>11.728392957216355</v>
      </c>
      <c r="Y195" s="13">
        <v>11.709433044090259</v>
      </c>
      <c r="Z195" s="16"/>
    </row>
    <row r="196" spans="1:26" x14ac:dyDescent="0.25">
      <c r="A196" s="11" t="s">
        <v>682</v>
      </c>
      <c r="B196" s="23" t="s">
        <v>488</v>
      </c>
      <c r="C196" s="21">
        <f>D196*(C$191/D$191)</f>
        <v>12.565901026613712</v>
      </c>
      <c r="D196" s="21">
        <v>12.50103315389277</v>
      </c>
      <c r="E196" s="21">
        <v>12.758825626662814</v>
      </c>
      <c r="F196" s="21">
        <v>12.895734325365328</v>
      </c>
      <c r="G196" s="22">
        <v>13.022504369259238</v>
      </c>
      <c r="H196" s="22">
        <v>13.149327152888167</v>
      </c>
      <c r="I196" s="22">
        <v>13.297435950479134</v>
      </c>
      <c r="J196" s="22">
        <v>13.43749248487515</v>
      </c>
      <c r="K196" s="22">
        <v>13.572336117648556</v>
      </c>
      <c r="L196" s="22">
        <v>13.702137776386952</v>
      </c>
      <c r="M196" s="22">
        <v>13.827316512231134</v>
      </c>
      <c r="N196" s="22">
        <v>13.947954695790351</v>
      </c>
      <c r="O196" s="22">
        <v>14.052877448466438</v>
      </c>
      <c r="P196" s="22">
        <v>14.267026402193613</v>
      </c>
      <c r="Q196" s="22">
        <v>14.473910759157038</v>
      </c>
      <c r="R196" s="22">
        <v>14.672881178034249</v>
      </c>
      <c r="S196" s="22">
        <v>14.866167069073313</v>
      </c>
      <c r="T196" s="22">
        <v>15.050305042874754</v>
      </c>
      <c r="U196" s="22">
        <v>15.230058922172262</v>
      </c>
      <c r="V196" s="22">
        <v>15.405591077905884</v>
      </c>
      <c r="W196" s="22">
        <v>15.577287936872874</v>
      </c>
      <c r="X196" s="28">
        <v>15.745352645771881</v>
      </c>
      <c r="Y196" s="22">
        <v>15.90999482982156</v>
      </c>
      <c r="Z196" s="16"/>
    </row>
    <row r="197" spans="1:26" x14ac:dyDescent="0.25">
      <c r="A197" s="11" t="s">
        <v>682</v>
      </c>
      <c r="B197" s="11" t="s">
        <v>489</v>
      </c>
      <c r="C197" s="14">
        <v>2.5485311987638739</v>
      </c>
      <c r="D197" s="12">
        <v>2.5357139697110789</v>
      </c>
      <c r="E197" s="12">
        <v>2.5341804666493521</v>
      </c>
      <c r="F197" s="12">
        <v>2.5115354527792326</v>
      </c>
      <c r="G197" s="13">
        <v>2.4885642236260073</v>
      </c>
      <c r="H197" s="13">
        <v>2.4668314759884771</v>
      </c>
      <c r="I197" s="13">
        <v>2.4441910550989028</v>
      </c>
      <c r="J197" s="13">
        <v>2.4206302659172754</v>
      </c>
      <c r="K197" s="13">
        <v>2.3977072401878297</v>
      </c>
      <c r="L197" s="13">
        <v>2.3754091290640882</v>
      </c>
      <c r="M197" s="13">
        <v>2.3537093581773201</v>
      </c>
      <c r="N197" s="13">
        <v>2.3326010876338121</v>
      </c>
      <c r="O197" s="13">
        <v>2.3107688419871488</v>
      </c>
      <c r="P197" s="13">
        <v>2.3088295018285581</v>
      </c>
      <c r="Q197" s="13">
        <v>2.3075297270313082</v>
      </c>
      <c r="R197" s="13">
        <v>2.3069049503800154</v>
      </c>
      <c r="S197" s="13">
        <v>2.306828844223427</v>
      </c>
      <c r="T197" s="13">
        <v>2.3066408758130326</v>
      </c>
      <c r="U197" s="13">
        <v>2.3069257970497192</v>
      </c>
      <c r="V197" s="13">
        <v>2.307674731046188</v>
      </c>
      <c r="W197" s="13">
        <v>2.308866529281953</v>
      </c>
      <c r="X197" s="15">
        <v>2.3104905236408548</v>
      </c>
      <c r="Y197" s="13">
        <v>2.312535937614757</v>
      </c>
      <c r="Z197" s="16"/>
    </row>
    <row r="198" spans="1:26" x14ac:dyDescent="0.25">
      <c r="A198" s="11" t="s">
        <v>682</v>
      </c>
      <c r="B198" s="11" t="s">
        <v>490</v>
      </c>
      <c r="C198" s="14">
        <v>8.4914671451297821</v>
      </c>
      <c r="D198" s="12">
        <v>8.3355835386148858</v>
      </c>
      <c r="E198" s="12">
        <v>8.1888908176336539</v>
      </c>
      <c r="F198" s="12">
        <v>8.0096620069667352</v>
      </c>
      <c r="G198" s="13">
        <v>7.8327602862302701</v>
      </c>
      <c r="H198" s="13">
        <v>7.6630952031692505</v>
      </c>
      <c r="I198" s="13">
        <v>7.4957849648908725</v>
      </c>
      <c r="J198" s="13">
        <v>7.3283614168114433</v>
      </c>
      <c r="K198" s="13">
        <v>7.1651546126066217</v>
      </c>
      <c r="L198" s="13">
        <v>7.0060278147005333</v>
      </c>
      <c r="M198" s="13">
        <v>6.850820726820837</v>
      </c>
      <c r="N198" s="13">
        <v>6.6994181269764885</v>
      </c>
      <c r="O198" s="13">
        <v>6.5479540501778786</v>
      </c>
      <c r="P198" s="13">
        <v>6.4541778782470214</v>
      </c>
      <c r="Q198" s="13">
        <v>6.3628220975386736</v>
      </c>
      <c r="R198" s="13">
        <v>6.2740428619289084</v>
      </c>
      <c r="S198" s="13">
        <v>6.1875357939310884</v>
      </c>
      <c r="T198" s="13">
        <v>6.1015623356186852</v>
      </c>
      <c r="U198" s="13">
        <v>6.0177051998888542</v>
      </c>
      <c r="V198" s="13">
        <v>5.9359332588795564</v>
      </c>
      <c r="W198" s="13">
        <v>5.856172019376026</v>
      </c>
      <c r="X198" s="15">
        <v>5.7783757533506872</v>
      </c>
      <c r="Y198" s="13">
        <v>5.7024954505545704</v>
      </c>
      <c r="Z198" s="16"/>
    </row>
    <row r="199" spans="1:26" x14ac:dyDescent="0.25">
      <c r="A199" s="11" t="s">
        <v>682</v>
      </c>
      <c r="B199" s="11" t="s">
        <v>491</v>
      </c>
      <c r="C199" s="14">
        <v>19.565530793436416</v>
      </c>
      <c r="D199" s="12">
        <v>19.81059927621731</v>
      </c>
      <c r="E199" s="12">
        <v>20.020323680078143</v>
      </c>
      <c r="F199" s="12">
        <v>20.005629532102574</v>
      </c>
      <c r="G199" s="13">
        <v>19.981410289288291</v>
      </c>
      <c r="H199" s="13">
        <v>19.961409410143677</v>
      </c>
      <c r="I199" s="13">
        <v>19.946017572026758</v>
      </c>
      <c r="J199" s="13">
        <v>19.919506427779265</v>
      </c>
      <c r="K199" s="13">
        <v>19.891617602422713</v>
      </c>
      <c r="L199" s="13">
        <v>19.862446551595742</v>
      </c>
      <c r="M199" s="13">
        <v>19.832148587485261</v>
      </c>
      <c r="N199" s="13">
        <v>19.8007956324346</v>
      </c>
      <c r="O199" s="13">
        <v>19.755462818205622</v>
      </c>
      <c r="P199" s="13">
        <v>19.872287272488879</v>
      </c>
      <c r="Q199" s="13">
        <v>19.987097604410074</v>
      </c>
      <c r="R199" s="13">
        <v>20.09973450667967</v>
      </c>
      <c r="S199" s="13">
        <v>20.210776587102664</v>
      </c>
      <c r="T199" s="13">
        <v>20.314889038187001</v>
      </c>
      <c r="U199" s="13">
        <v>20.417760274167289</v>
      </c>
      <c r="V199" s="13">
        <v>20.519453184237545</v>
      </c>
      <c r="W199" s="13">
        <v>20.62008969954174</v>
      </c>
      <c r="X199" s="15">
        <v>20.719745422571297</v>
      </c>
      <c r="Y199" s="13">
        <v>20.818498533746485</v>
      </c>
      <c r="Z199" s="16"/>
    </row>
    <row r="200" spans="1:26" x14ac:dyDescent="0.25">
      <c r="A200" s="11" t="s">
        <v>682</v>
      </c>
      <c r="B200" s="18" t="s">
        <v>492</v>
      </c>
      <c r="C200" s="21">
        <f>D200*(C191/D191)</f>
        <v>6.1869302041318912</v>
      </c>
      <c r="D200" s="12">
        <v>6.1549919451749737</v>
      </c>
      <c r="E200" s="12">
        <v>6.0721548592637093</v>
      </c>
      <c r="F200" s="12">
        <v>5.958585596692032</v>
      </c>
      <c r="G200" s="13">
        <v>5.8467960326070667</v>
      </c>
      <c r="H200" s="13">
        <v>5.7410333421175492</v>
      </c>
      <c r="I200" s="13">
        <v>5.6488417950204592</v>
      </c>
      <c r="J200" s="13">
        <v>5.5578295470885335</v>
      </c>
      <c r="K200" s="13">
        <v>5.4692186575614663</v>
      </c>
      <c r="L200" s="13">
        <v>5.3829031781738381</v>
      </c>
      <c r="M200" s="13">
        <v>5.2988724147647241</v>
      </c>
      <c r="N200" s="13">
        <v>5.217002930224238</v>
      </c>
      <c r="O200" s="13">
        <v>5.1331680514504114</v>
      </c>
      <c r="P200" s="13">
        <v>5.0921757197397941</v>
      </c>
      <c r="Q200" s="13">
        <v>5.0505590886826397</v>
      </c>
      <c r="R200" s="13">
        <v>5.0081805898661305</v>
      </c>
      <c r="S200" s="13">
        <v>4.9657646574414374</v>
      </c>
      <c r="T200" s="13">
        <v>4.9221698808667327</v>
      </c>
      <c r="U200" s="13">
        <v>4.8789763382332358</v>
      </c>
      <c r="V200" s="13">
        <v>4.8362144346015885</v>
      </c>
      <c r="W200" s="13">
        <v>4.7939719677725341</v>
      </c>
      <c r="X200" s="15">
        <v>4.7522808299516468</v>
      </c>
      <c r="Y200" s="13">
        <v>4.7111717042108214</v>
      </c>
      <c r="Z200" s="16"/>
    </row>
    <row r="201" spans="1:26" x14ac:dyDescent="0.25">
      <c r="A201" s="11" t="s">
        <v>682</v>
      </c>
      <c r="B201" s="18" t="s">
        <v>493</v>
      </c>
      <c r="C201" s="21">
        <f>D201*(C191/D191)</f>
        <v>5.350752672255541</v>
      </c>
      <c r="D201" s="12">
        <v>5.3231309408277667</v>
      </c>
      <c r="E201" s="12">
        <v>5.2514267509053889</v>
      </c>
      <c r="F201" s="12">
        <v>5.1530545323958208</v>
      </c>
      <c r="G201" s="13">
        <v>5.0560806846765134</v>
      </c>
      <c r="H201" s="13">
        <v>4.9640747882810832</v>
      </c>
      <c r="I201" s="13">
        <v>4.8814876067049564</v>
      </c>
      <c r="J201" s="13">
        <v>4.7995809176962778</v>
      </c>
      <c r="K201" s="13">
        <v>4.7197925759717778</v>
      </c>
      <c r="L201" s="13">
        <v>4.6420355221775838</v>
      </c>
      <c r="M201" s="13">
        <v>4.5662840771130577</v>
      </c>
      <c r="N201" s="13">
        <v>4.4924419328392391</v>
      </c>
      <c r="O201" s="13">
        <v>4.4171564547994278</v>
      </c>
      <c r="P201" s="13">
        <v>4.379090249823367</v>
      </c>
      <c r="Q201" s="13">
        <v>4.3408883919200081</v>
      </c>
      <c r="R201" s="13">
        <v>4.3024767396696157</v>
      </c>
      <c r="S201" s="13">
        <v>4.2643076603370336</v>
      </c>
      <c r="T201" s="13">
        <v>4.2253559171135215</v>
      </c>
      <c r="U201" s="13">
        <v>4.1869242269930567</v>
      </c>
      <c r="V201" s="13">
        <v>4.1490296360562979</v>
      </c>
      <c r="W201" s="13">
        <v>4.111722757054582</v>
      </c>
      <c r="X201" s="15">
        <v>4.0750199321825811</v>
      </c>
      <c r="Y201" s="13">
        <v>4.0389363093733497</v>
      </c>
      <c r="Z201" s="16"/>
    </row>
    <row r="202" spans="1:26" x14ac:dyDescent="0.25">
      <c r="A202" s="11" t="s">
        <v>682</v>
      </c>
      <c r="B202" s="9" t="s">
        <v>494</v>
      </c>
      <c r="C202" s="14">
        <v>28.992488096229852</v>
      </c>
      <c r="D202" s="12">
        <v>28.507798129298248</v>
      </c>
      <c r="E202" s="12">
        <v>28.396498301318903</v>
      </c>
      <c r="F202" s="12">
        <v>28.055916352855686</v>
      </c>
      <c r="G202" s="13">
        <v>27.716017479579222</v>
      </c>
      <c r="H202" s="13">
        <v>27.395701297996403</v>
      </c>
      <c r="I202" s="13">
        <v>27.102120255477296</v>
      </c>
      <c r="J202" s="13">
        <v>26.804985162766737</v>
      </c>
      <c r="K202" s="13">
        <v>26.515763954507783</v>
      </c>
      <c r="L202" s="13">
        <v>26.234181585262011</v>
      </c>
      <c r="M202" s="13">
        <v>25.960123980412224</v>
      </c>
      <c r="N202" s="13">
        <v>25.693300298813504</v>
      </c>
      <c r="O202" s="13">
        <v>25.416251229697441</v>
      </c>
      <c r="P202" s="13">
        <v>25.353616327392011</v>
      </c>
      <c r="Q202" s="13">
        <v>25.292270748752639</v>
      </c>
      <c r="R202" s="13">
        <v>25.232020790020915</v>
      </c>
      <c r="S202" s="13">
        <v>25.174013072700625</v>
      </c>
      <c r="T202" s="13">
        <v>25.111736943791971</v>
      </c>
      <c r="U202" s="13">
        <v>25.052386509783233</v>
      </c>
      <c r="V202" s="13">
        <v>24.995996303466185</v>
      </c>
      <c r="W202" s="13">
        <v>24.942686862816505</v>
      </c>
      <c r="X202" s="15">
        <v>24.892492288199058</v>
      </c>
      <c r="Y202" s="13">
        <v>24.845444641253259</v>
      </c>
      <c r="Z202" s="16"/>
    </row>
    <row r="203" spans="1:26" x14ac:dyDescent="0.25">
      <c r="A203" s="11" t="s">
        <v>682</v>
      </c>
      <c r="B203" s="11" t="s">
        <v>495</v>
      </c>
      <c r="C203" s="14">
        <v>0.93</v>
      </c>
      <c r="D203" s="12">
        <v>0.93126709891947446</v>
      </c>
      <c r="E203" s="12">
        <v>0.91769319719104325</v>
      </c>
      <c r="F203" s="12">
        <v>0.88027475652454845</v>
      </c>
      <c r="G203" s="13">
        <v>0.86611674744082423</v>
      </c>
      <c r="H203" s="13">
        <v>0.85276450241350099</v>
      </c>
      <c r="I203" s="13">
        <v>0.84117848170764098</v>
      </c>
      <c r="J203" s="13">
        <v>0.82969505007577105</v>
      </c>
      <c r="K203" s="13">
        <v>0.81852961183618533</v>
      </c>
      <c r="L203" s="13">
        <v>0.80766846066960307</v>
      </c>
      <c r="M203" s="13">
        <v>0.79711047886637321</v>
      </c>
      <c r="N203" s="13">
        <v>0.78683966708873254</v>
      </c>
      <c r="O203" s="13">
        <v>0.77624829796003181</v>
      </c>
      <c r="P203" s="13">
        <v>0.77213526523625253</v>
      </c>
      <c r="Q203" s="13">
        <v>0.7679472159920534</v>
      </c>
      <c r="R203" s="13">
        <v>0.76366285675419654</v>
      </c>
      <c r="S203" s="13">
        <v>0.75937777440218834</v>
      </c>
      <c r="T203" s="13">
        <v>0.75491194496910052</v>
      </c>
      <c r="U203" s="13">
        <v>0.7505016509990321</v>
      </c>
      <c r="V203" s="13">
        <v>0.7461501201134173</v>
      </c>
      <c r="W203" s="13">
        <v>0.74186865631363441</v>
      </c>
      <c r="X203" s="15">
        <v>0.73766102563941116</v>
      </c>
      <c r="Y203" s="13">
        <v>0.73353094749665038</v>
      </c>
      <c r="Z203" s="16"/>
    </row>
    <row r="204" spans="1:26" x14ac:dyDescent="0.25">
      <c r="A204" s="11" t="s">
        <v>682</v>
      </c>
      <c r="B204" s="11" t="s">
        <v>496</v>
      </c>
      <c r="C204" s="14">
        <v>6.6708107245547899</v>
      </c>
      <c r="D204" s="12">
        <v>6.5927600578928178</v>
      </c>
      <c r="E204" s="12">
        <v>6.5395595066036059</v>
      </c>
      <c r="F204" s="12">
        <v>6.2725978895108589</v>
      </c>
      <c r="G204" s="13">
        <v>6.1709947581435207</v>
      </c>
      <c r="H204" s="13">
        <v>6.0744446894426245</v>
      </c>
      <c r="I204" s="13">
        <v>5.9839921805223959</v>
      </c>
      <c r="J204" s="13">
        <v>5.8932851277399427</v>
      </c>
      <c r="K204" s="13">
        <v>5.8049215405109562</v>
      </c>
      <c r="L204" s="13">
        <v>5.7188167578543805</v>
      </c>
      <c r="M204" s="13">
        <v>5.6349169264766141</v>
      </c>
      <c r="N204" s="13">
        <v>5.5531374500671769</v>
      </c>
      <c r="O204" s="13">
        <v>5.4697562977960663</v>
      </c>
      <c r="P204" s="13">
        <v>5.4329808341178225</v>
      </c>
      <c r="Q204" s="13">
        <v>5.3967769782546302</v>
      </c>
      <c r="R204" s="13">
        <v>5.3611258903127679</v>
      </c>
      <c r="S204" s="13">
        <v>5.3262220998177554</v>
      </c>
      <c r="T204" s="13">
        <v>5.2906790860292183</v>
      </c>
      <c r="U204" s="13">
        <v>5.2560034239591182</v>
      </c>
      <c r="V204" s="13">
        <v>5.2221951145677066</v>
      </c>
      <c r="W204" s="13">
        <v>5.1892655597798898</v>
      </c>
      <c r="X204" s="15">
        <v>5.1572122974370886</v>
      </c>
      <c r="Y204" s="13">
        <v>5.1260318792041462</v>
      </c>
      <c r="Z204" s="16"/>
    </row>
    <row r="205" spans="1:26" x14ac:dyDescent="0.25">
      <c r="A205" s="11" t="s">
        <v>682</v>
      </c>
      <c r="B205" s="11" t="s">
        <v>497</v>
      </c>
      <c r="C205" s="14">
        <v>1.3675147312484672</v>
      </c>
      <c r="D205" s="12">
        <v>1.3319315498552762</v>
      </c>
      <c r="E205" s="12">
        <v>1.3308025262684933</v>
      </c>
      <c r="F205" s="12">
        <v>1.2763384807825016</v>
      </c>
      <c r="G205" s="13">
        <v>1.2553516011432457</v>
      </c>
      <c r="H205" s="13">
        <v>1.2350924811459381</v>
      </c>
      <c r="I205" s="13">
        <v>1.2132433661561264</v>
      </c>
      <c r="J205" s="13">
        <v>1.1909124591454501</v>
      </c>
      <c r="K205" s="13">
        <v>1.1690922234441563</v>
      </c>
      <c r="L205" s="13">
        <v>1.1477711070500201</v>
      </c>
      <c r="M205" s="13">
        <v>1.1269181309026512</v>
      </c>
      <c r="N205" s="13">
        <v>1.10652891319143</v>
      </c>
      <c r="O205" s="13">
        <v>1.086111573025714</v>
      </c>
      <c r="P205" s="13">
        <v>1.0753706906749843</v>
      </c>
      <c r="Q205" s="13">
        <v>1.0652287286600193</v>
      </c>
      <c r="R205" s="13">
        <v>1.0557398334688928</v>
      </c>
      <c r="S205" s="13">
        <v>1.0467312878072275</v>
      </c>
      <c r="T205" s="13">
        <v>1.0378757124390565</v>
      </c>
      <c r="U205" s="13">
        <v>1.0294023906294374</v>
      </c>
      <c r="V205" s="13">
        <v>1.021301288567384</v>
      </c>
      <c r="W205" s="13">
        <v>1.0135445576414532</v>
      </c>
      <c r="X205" s="15">
        <v>1.0061189143006295</v>
      </c>
      <c r="Y205" s="13">
        <v>0.99901058904478746</v>
      </c>
      <c r="Z205" s="16"/>
    </row>
    <row r="206" spans="1:26" x14ac:dyDescent="0.25">
      <c r="A206" s="11" t="s">
        <v>682</v>
      </c>
      <c r="B206" s="11" t="s">
        <v>498</v>
      </c>
      <c r="C206" s="14">
        <v>7.7071386856872017</v>
      </c>
      <c r="D206" s="12">
        <v>7.7047126535930373</v>
      </c>
      <c r="E206" s="12">
        <v>7.7501851654088725</v>
      </c>
      <c r="F206" s="12">
        <v>7.5295503498831611</v>
      </c>
      <c r="G206" s="13">
        <v>7.5013223478105866</v>
      </c>
      <c r="H206" s="13">
        <v>7.4754378748696446</v>
      </c>
      <c r="I206" s="13">
        <v>7.4469383041282855</v>
      </c>
      <c r="J206" s="13">
        <v>7.4145004518738578</v>
      </c>
      <c r="K206" s="13">
        <v>7.3826395035576153</v>
      </c>
      <c r="L206" s="13">
        <v>7.3513641426641438</v>
      </c>
      <c r="M206" s="13">
        <v>7.3206547721442696</v>
      </c>
      <c r="N206" s="13">
        <v>7.2905295078176664</v>
      </c>
      <c r="O206" s="13">
        <v>7.2567282807697566</v>
      </c>
      <c r="P206" s="13">
        <v>7.2841567886843892</v>
      </c>
      <c r="Q206" s="13">
        <v>7.3125810534835294</v>
      </c>
      <c r="R206" s="13">
        <v>7.3420797475369497</v>
      </c>
      <c r="S206" s="13">
        <v>7.3724211346830293</v>
      </c>
      <c r="T206" s="13">
        <v>7.4015434786295371</v>
      </c>
      <c r="U206" s="13">
        <v>7.431375713881943</v>
      </c>
      <c r="V206" s="13">
        <v>7.4619142778367511</v>
      </c>
      <c r="W206" s="13">
        <v>7.4931319549205089</v>
      </c>
      <c r="X206" s="15">
        <v>7.5250215441078767</v>
      </c>
      <c r="Y206" s="13">
        <v>7.5575754958151684</v>
      </c>
      <c r="Z206" s="16"/>
    </row>
    <row r="207" spans="1:26" x14ac:dyDescent="0.25">
      <c r="A207" s="11" t="s">
        <v>682</v>
      </c>
      <c r="B207" s="87" t="s">
        <v>755</v>
      </c>
      <c r="C207" s="14"/>
      <c r="D207" s="12"/>
      <c r="E207" s="12">
        <v>2.8760973649440196</v>
      </c>
      <c r="F207" s="12">
        <v>3.6093475084327049</v>
      </c>
      <c r="G207" s="13">
        <v>3.578687241454765</v>
      </c>
      <c r="H207" s="13">
        <v>3.5501645752926443</v>
      </c>
      <c r="I207" s="13">
        <v>3.522549654206995</v>
      </c>
      <c r="J207" s="13">
        <v>3.494026832641242</v>
      </c>
      <c r="K207" s="13">
        <v>3.4664928079333142</v>
      </c>
      <c r="L207" s="13">
        <v>3.4399234139814472</v>
      </c>
      <c r="M207" s="13">
        <v>3.4142936569796514</v>
      </c>
      <c r="N207" s="13">
        <v>3.3895831179826326</v>
      </c>
      <c r="O207" s="13">
        <v>3.3636942116748587</v>
      </c>
      <c r="P207" s="13">
        <v>3.3665646795156201</v>
      </c>
      <c r="Q207" s="13">
        <v>3.3701525291111034</v>
      </c>
      <c r="R207" s="13">
        <v>3.3744734789966349</v>
      </c>
      <c r="S207" s="13">
        <v>3.3795033574779265</v>
      </c>
      <c r="T207" s="13">
        <v>3.3843184825335797</v>
      </c>
      <c r="U207" s="13">
        <v>3.3898273911589767</v>
      </c>
      <c r="V207" s="13">
        <v>3.396028301501798</v>
      </c>
      <c r="W207" s="13">
        <v>3.4029157417431684</v>
      </c>
      <c r="X207" s="15">
        <v>3.4104869505882314</v>
      </c>
      <c r="Y207" s="13">
        <v>3.4187391148028703</v>
      </c>
      <c r="Z207" s="16"/>
    </row>
    <row r="208" spans="1:26" x14ac:dyDescent="0.25">
      <c r="A208" s="11" t="s">
        <v>682</v>
      </c>
      <c r="B208" s="87" t="s">
        <v>753</v>
      </c>
      <c r="C208" s="14"/>
      <c r="D208" s="12"/>
      <c r="E208" s="12">
        <v>0.71188510109488301</v>
      </c>
      <c r="F208" s="12">
        <v>0.6828411448724262</v>
      </c>
      <c r="G208" s="13">
        <v>0.6718193219899572</v>
      </c>
      <c r="H208" s="13">
        <v>0.66138483588744867</v>
      </c>
      <c r="I208" s="13">
        <v>0.65196516527039117</v>
      </c>
      <c r="J208" s="13">
        <v>0.64257110756702396</v>
      </c>
      <c r="K208" s="13">
        <v>0.6334279670796894</v>
      </c>
      <c r="L208" s="13">
        <v>0.62452582382987132</v>
      </c>
      <c r="M208" s="13">
        <v>0.61586129805197554</v>
      </c>
      <c r="N208" s="13">
        <v>0.60742358928434514</v>
      </c>
      <c r="O208" s="13">
        <v>0.59877459316047033</v>
      </c>
      <c r="P208" s="13">
        <v>0.59517517914780294</v>
      </c>
      <c r="Q208" s="13">
        <v>0.5915781437705866</v>
      </c>
      <c r="R208" s="13">
        <v>0.58797424616466087</v>
      </c>
      <c r="S208" s="13">
        <v>0.58441098970620742</v>
      </c>
      <c r="T208" s="13">
        <v>0.58074304798067489</v>
      </c>
      <c r="U208" s="13">
        <v>0.5771440105337996</v>
      </c>
      <c r="V208" s="13">
        <v>0.57361512175869844</v>
      </c>
      <c r="W208" s="13">
        <v>0.57016136400945028</v>
      </c>
      <c r="X208" s="15">
        <v>0.56678405438131707</v>
      </c>
      <c r="Y208" s="13">
        <v>0.56348443799060066</v>
      </c>
      <c r="Z208" s="16"/>
    </row>
    <row r="209" spans="1:26" x14ac:dyDescent="0.25">
      <c r="A209" s="11" t="s">
        <v>683</v>
      </c>
      <c r="B209" s="9" t="s">
        <v>499</v>
      </c>
      <c r="C209" s="14">
        <v>19.013766138310011</v>
      </c>
      <c r="D209" s="96">
        <v>19.023897317320014</v>
      </c>
      <c r="E209" s="96">
        <v>18.973316709034165</v>
      </c>
      <c r="F209" s="96">
        <v>18.824170179260186</v>
      </c>
      <c r="G209" s="97">
        <v>18.669902853395584</v>
      </c>
      <c r="H209" s="97">
        <v>18.522350253389817</v>
      </c>
      <c r="I209" s="97">
        <v>18.365169972368953</v>
      </c>
      <c r="J209" s="97">
        <v>18.20589269145793</v>
      </c>
      <c r="K209" s="97">
        <v>18.049133342493342</v>
      </c>
      <c r="L209" s="97">
        <v>17.894879592701493</v>
      </c>
      <c r="M209" s="97">
        <v>17.743008954678984</v>
      </c>
      <c r="N209" s="97">
        <v>17.593546749983403</v>
      </c>
      <c r="O209" s="97">
        <v>17.43665573092845</v>
      </c>
      <c r="P209" s="97">
        <v>17.428025459936826</v>
      </c>
      <c r="Q209" s="97">
        <v>17.422465300697283</v>
      </c>
      <c r="R209" s="97">
        <v>17.420267816858498</v>
      </c>
      <c r="S209" s="97">
        <v>17.420490092226853</v>
      </c>
      <c r="T209" s="97">
        <v>17.418166031426534</v>
      </c>
      <c r="U209" s="97">
        <v>17.417734031480553</v>
      </c>
      <c r="V209" s="97">
        <v>17.419152921088436</v>
      </c>
      <c r="W209" s="97">
        <v>17.422287123005493</v>
      </c>
      <c r="X209" s="98">
        <v>17.427080580674836</v>
      </c>
      <c r="Y209" s="97">
        <v>17.433475617241694</v>
      </c>
      <c r="Z209" s="16"/>
    </row>
    <row r="210" spans="1:26" x14ac:dyDescent="0.25">
      <c r="A210" s="11" t="s">
        <v>683</v>
      </c>
      <c r="B210" s="11" t="s">
        <v>500</v>
      </c>
      <c r="C210" s="14">
        <v>6.9914955617524557</v>
      </c>
      <c r="D210" s="96">
        <v>7.0260910172804625</v>
      </c>
      <c r="E210" s="96">
        <v>7.0073724761457958</v>
      </c>
      <c r="F210" s="96">
        <v>6.9327691635132469</v>
      </c>
      <c r="G210" s="97">
        <v>6.8562257951338337</v>
      </c>
      <c r="H210" s="97">
        <v>6.7819791336386466</v>
      </c>
      <c r="I210" s="97">
        <v>6.7018983881625074</v>
      </c>
      <c r="J210" s="97">
        <v>6.6284145443491997</v>
      </c>
      <c r="K210" s="97">
        <v>6.5558736866847971</v>
      </c>
      <c r="L210" s="97">
        <v>6.4842726131852197</v>
      </c>
      <c r="M210" s="97">
        <v>6.4135452078581539</v>
      </c>
      <c r="N210" s="97">
        <v>6.3437081899606644</v>
      </c>
      <c r="O210" s="97">
        <v>6.2714570596446775</v>
      </c>
      <c r="P210" s="97">
        <v>6.2528409454875922</v>
      </c>
      <c r="Q210" s="97">
        <v>6.2356172052665553</v>
      </c>
      <c r="R210" s="97">
        <v>6.2199690631951352</v>
      </c>
      <c r="S210" s="97">
        <v>6.2053639613564595</v>
      </c>
      <c r="T210" s="97">
        <v>6.18999128253488</v>
      </c>
      <c r="U210" s="97">
        <v>6.1753743062136843</v>
      </c>
      <c r="V210" s="97">
        <v>6.161494905322404</v>
      </c>
      <c r="W210" s="97">
        <v>6.1482786330188715</v>
      </c>
      <c r="X210" s="98">
        <v>6.1356969114070736</v>
      </c>
      <c r="Y210" s="97">
        <v>6.1237195035529428</v>
      </c>
      <c r="Z210" s="16"/>
    </row>
    <row r="211" spans="1:26" x14ac:dyDescent="0.25">
      <c r="A211" s="11" t="s">
        <v>683</v>
      </c>
      <c r="B211" s="18" t="s">
        <v>501</v>
      </c>
      <c r="C211" s="21">
        <f>D211*(C209/D209)</f>
        <v>2.2627035155367339</v>
      </c>
      <c r="D211" s="96">
        <v>2.2639091606569961</v>
      </c>
      <c r="E211" s="96">
        <v>2.2556806616722143</v>
      </c>
      <c r="F211" s="96">
        <v>2.2349847491046142</v>
      </c>
      <c r="G211" s="97">
        <v>2.2136682235461658</v>
      </c>
      <c r="H211" s="97">
        <v>2.1931065149578783</v>
      </c>
      <c r="I211" s="97">
        <v>2.1708185239717208</v>
      </c>
      <c r="J211" s="97">
        <v>2.1476781334218251</v>
      </c>
      <c r="K211" s="97">
        <v>2.1248396639721023</v>
      </c>
      <c r="L211" s="97">
        <v>2.1023018660356305</v>
      </c>
      <c r="M211" s="97">
        <v>2.0800446490555582</v>
      </c>
      <c r="N211" s="97">
        <v>2.0580727922673714</v>
      </c>
      <c r="O211" s="97">
        <v>2.0352981369309213</v>
      </c>
      <c r="P211" s="97">
        <v>2.029904430658223</v>
      </c>
      <c r="Q211" s="97">
        <v>2.0249356703253887</v>
      </c>
      <c r="R211" s="97">
        <v>2.0204464158716258</v>
      </c>
      <c r="S211" s="97">
        <v>2.0162768388459718</v>
      </c>
      <c r="T211" s="97">
        <v>2.0118415874909346</v>
      </c>
      <c r="U211" s="97">
        <v>2.0076395748466034</v>
      </c>
      <c r="V211" s="97">
        <v>2.0036651858112817</v>
      </c>
      <c r="W211" s="97">
        <v>1.9998959666407619</v>
      </c>
      <c r="X211" s="98">
        <v>1.9963232123063703</v>
      </c>
      <c r="Y211" s="97">
        <v>1.9929377391606322</v>
      </c>
      <c r="Z211" s="16"/>
    </row>
    <row r="212" spans="1:26" x14ac:dyDescent="0.25">
      <c r="A212" s="11" t="s">
        <v>683</v>
      </c>
      <c r="B212" s="18" t="s">
        <v>502</v>
      </c>
      <c r="C212" s="21">
        <f>D212*(C209/D209)</f>
        <v>2.4906708947270602</v>
      </c>
      <c r="D212" s="96">
        <v>2.491998008593189</v>
      </c>
      <c r="E212" s="96">
        <v>2.4830903822572572</v>
      </c>
      <c r="F212" s="96">
        <v>2.4603792337972341</v>
      </c>
      <c r="G212" s="97">
        <v>2.436856929345129</v>
      </c>
      <c r="H212" s="97">
        <v>2.4139416489495122</v>
      </c>
      <c r="I212" s="97">
        <v>2.3870267751814005</v>
      </c>
      <c r="J212" s="97">
        <v>2.3586629258488228</v>
      </c>
      <c r="K212" s="97">
        <v>2.3306158145415901</v>
      </c>
      <c r="L212" s="97">
        <v>2.302889149738347</v>
      </c>
      <c r="M212" s="97">
        <v>2.27544643659586</v>
      </c>
      <c r="N212" s="97">
        <v>2.2483033138460011</v>
      </c>
      <c r="O212" s="97">
        <v>2.2204675301048291</v>
      </c>
      <c r="P212" s="97">
        <v>2.2118869478634813</v>
      </c>
      <c r="Q212" s="97">
        <v>2.2041208465437219</v>
      </c>
      <c r="R212" s="97">
        <v>2.197283444543193</v>
      </c>
      <c r="S212" s="97">
        <v>2.1910390164378493</v>
      </c>
      <c r="T212" s="97">
        <v>2.1847122129552417</v>
      </c>
      <c r="U212" s="97">
        <v>2.1787949182333626</v>
      </c>
      <c r="V212" s="97">
        <v>2.1732762167502973</v>
      </c>
      <c r="W212" s="97">
        <v>2.1681099504455084</v>
      </c>
      <c r="X212" s="98">
        <v>2.1632786896577123</v>
      </c>
      <c r="Y212" s="97">
        <v>2.1587639241967498</v>
      </c>
      <c r="Z212" s="16"/>
    </row>
    <row r="213" spans="1:26" x14ac:dyDescent="0.25">
      <c r="A213" s="11" t="s">
        <v>683</v>
      </c>
      <c r="B213" s="95" t="s">
        <v>503</v>
      </c>
      <c r="C213" s="14">
        <v>1.5978666248949631</v>
      </c>
      <c r="D213" s="96">
        <v>1.5792783789370664</v>
      </c>
      <c r="E213" s="96">
        <v>1.6002524667948783</v>
      </c>
      <c r="F213" s="96">
        <v>1.5923329391641026</v>
      </c>
      <c r="G213" s="97">
        <v>1.5837917734066633</v>
      </c>
      <c r="H213" s="97">
        <v>1.5756278378704993</v>
      </c>
      <c r="I213" s="97">
        <v>1.5662273379857679</v>
      </c>
      <c r="J213" s="97">
        <v>1.5562968692377326</v>
      </c>
      <c r="K213" s="97">
        <v>1.5464636889037424</v>
      </c>
      <c r="L213" s="97">
        <v>1.5367320860558298</v>
      </c>
      <c r="M213" s="97">
        <v>1.527094603687162</v>
      </c>
      <c r="N213" s="97">
        <v>1.517558938833226</v>
      </c>
      <c r="O213" s="97">
        <v>1.5072960461488178</v>
      </c>
      <c r="P213" s="97">
        <v>1.5097994016271137</v>
      </c>
      <c r="Q213" s="97">
        <v>1.5125500077521827</v>
      </c>
      <c r="R213" s="97">
        <v>1.5155744721862012</v>
      </c>
      <c r="S213" s="97">
        <v>1.5187765697372058</v>
      </c>
      <c r="T213" s="97">
        <v>1.5217189035620311</v>
      </c>
      <c r="U213" s="97">
        <v>1.5247840772648686</v>
      </c>
      <c r="V213" s="97">
        <v>1.527968396096639</v>
      </c>
      <c r="W213" s="97">
        <v>1.531259155581425</v>
      </c>
      <c r="X213" s="98">
        <v>1.5346515931621274</v>
      </c>
      <c r="Y213" s="97">
        <v>1.5381409041576251</v>
      </c>
      <c r="Z213" s="16"/>
    </row>
    <row r="214" spans="1:26" x14ac:dyDescent="0.25">
      <c r="A214" s="11" t="s">
        <v>683</v>
      </c>
      <c r="B214" s="9" t="s">
        <v>504</v>
      </c>
      <c r="C214" s="14">
        <v>101.80458109530342</v>
      </c>
      <c r="D214" s="96">
        <v>92.265609554636811</v>
      </c>
      <c r="E214" s="96">
        <v>94.143854396202485</v>
      </c>
      <c r="F214" s="96">
        <v>94.710537235686374</v>
      </c>
      <c r="G214" s="97">
        <v>95.257487188011382</v>
      </c>
      <c r="H214" s="97">
        <v>95.84328134897082</v>
      </c>
      <c r="I214" s="97">
        <v>96.346660245094313</v>
      </c>
      <c r="J214" s="97">
        <v>96.812470514362531</v>
      </c>
      <c r="K214" s="97">
        <v>97.310160910944603</v>
      </c>
      <c r="L214" s="97">
        <v>97.840174190529552</v>
      </c>
      <c r="M214" s="97">
        <v>98.402090500436088</v>
      </c>
      <c r="N214" s="97">
        <v>98.996678309921677</v>
      </c>
      <c r="O214" s="97">
        <v>99.569757171074542</v>
      </c>
      <c r="P214" s="97">
        <v>101.02123323204053</v>
      </c>
      <c r="Q214" s="97">
        <v>102.53408669848478</v>
      </c>
      <c r="R214" s="97">
        <v>104.10931041196578</v>
      </c>
      <c r="S214" s="97">
        <v>105.74026004964449</v>
      </c>
      <c r="T214" s="97">
        <v>107.39619323459205</v>
      </c>
      <c r="U214" s="97">
        <v>109.10376412499782</v>
      </c>
      <c r="V214" s="97">
        <v>110.86297419252395</v>
      </c>
      <c r="W214" s="97">
        <v>112.67343618269057</v>
      </c>
      <c r="X214" s="98">
        <v>114.5352919660903</v>
      </c>
      <c r="Y214" s="97">
        <v>116.4487608032244</v>
      </c>
      <c r="Z214" s="16"/>
    </row>
    <row r="215" spans="1:26" x14ac:dyDescent="0.25">
      <c r="A215" s="11" t="s">
        <v>683</v>
      </c>
      <c r="B215" s="11" t="s">
        <v>505</v>
      </c>
      <c r="C215" s="14">
        <v>7.0500000000000007</v>
      </c>
      <c r="D215" s="96">
        <v>7.0602276134598556</v>
      </c>
      <c r="E215" s="96">
        <v>7.0539583984238678</v>
      </c>
      <c r="F215" s="96">
        <v>7.0431700673598119</v>
      </c>
      <c r="G215" s="97">
        <v>7.0334272772827857</v>
      </c>
      <c r="H215" s="97">
        <v>7.0291486821680813</v>
      </c>
      <c r="I215" s="97">
        <v>7.0268725100859664</v>
      </c>
      <c r="J215" s="97">
        <v>7.0241167348502627</v>
      </c>
      <c r="K215" s="97">
        <v>7.0247940175446724</v>
      </c>
      <c r="L215" s="97">
        <v>7.0288176241083651</v>
      </c>
      <c r="M215" s="97">
        <v>7.0361001374723315</v>
      </c>
      <c r="N215" s="97">
        <v>7.046578221563828</v>
      </c>
      <c r="O215" s="97">
        <v>7.0558454951212273</v>
      </c>
      <c r="P215" s="97">
        <v>7.1270943291332447</v>
      </c>
      <c r="Q215" s="97">
        <v>7.2019639820035071</v>
      </c>
      <c r="R215" s="97">
        <v>7.2804020298114214</v>
      </c>
      <c r="S215" s="97">
        <v>7.3623142116140583</v>
      </c>
      <c r="T215" s="97">
        <v>7.4456391058925382</v>
      </c>
      <c r="U215" s="97">
        <v>7.5323273976419536</v>
      </c>
      <c r="V215" s="97">
        <v>7.6223614099737942</v>
      </c>
      <c r="W215" s="97">
        <v>7.7157307815945391</v>
      </c>
      <c r="X215" s="98">
        <v>7.8124316671253844</v>
      </c>
      <c r="Y215" s="97">
        <v>7.912466257521209</v>
      </c>
      <c r="Z215" s="16"/>
    </row>
    <row r="216" spans="1:26" x14ac:dyDescent="0.25">
      <c r="A216" s="11" t="s">
        <v>683</v>
      </c>
      <c r="B216" s="11" t="s">
        <v>506</v>
      </c>
      <c r="C216" s="14">
        <v>21.391220286717527</v>
      </c>
      <c r="D216" s="96">
        <v>21.261368453280802</v>
      </c>
      <c r="E216" s="96">
        <v>22.292578054144514</v>
      </c>
      <c r="F216" s="96">
        <v>22.840588934652299</v>
      </c>
      <c r="G216" s="97">
        <v>23.361478812618529</v>
      </c>
      <c r="H216" s="97">
        <v>23.867274774097357</v>
      </c>
      <c r="I216" s="97">
        <v>24.252548090032203</v>
      </c>
      <c r="J216" s="97">
        <v>24.604722174517963</v>
      </c>
      <c r="K216" s="97">
        <v>24.956270989101959</v>
      </c>
      <c r="L216" s="97">
        <v>25.308239008416663</v>
      </c>
      <c r="M216" s="97">
        <v>25.660634553353837</v>
      </c>
      <c r="N216" s="97">
        <v>26.014685342866009</v>
      </c>
      <c r="O216" s="97">
        <v>26.363717072731951</v>
      </c>
      <c r="P216" s="97">
        <v>26.95229295965019</v>
      </c>
      <c r="Q216" s="97">
        <v>27.568590884361772</v>
      </c>
      <c r="R216" s="97">
        <v>28.214632185329183</v>
      </c>
      <c r="S216" s="97">
        <v>28.88289405463432</v>
      </c>
      <c r="T216" s="97">
        <v>29.563628893492119</v>
      </c>
      <c r="U216" s="97">
        <v>30.262477426552461</v>
      </c>
      <c r="V216" s="97">
        <v>30.979453179386365</v>
      </c>
      <c r="W216" s="97">
        <v>31.713920476763228</v>
      </c>
      <c r="X216" s="98">
        <v>32.465861590776782</v>
      </c>
      <c r="Y216" s="97">
        <v>33.23527084347149</v>
      </c>
      <c r="Z216" s="16"/>
    </row>
    <row r="217" spans="1:26" x14ac:dyDescent="0.25">
      <c r="A217" s="11" t="s">
        <v>683</v>
      </c>
      <c r="B217" s="11" t="s">
        <v>507</v>
      </c>
      <c r="C217" s="14">
        <v>4.7930542119786415</v>
      </c>
      <c r="D217" s="96">
        <v>4.7218868220606609</v>
      </c>
      <c r="E217" s="96">
        <v>4.609837440949196</v>
      </c>
      <c r="F217" s="96">
        <v>4.5062429454647326</v>
      </c>
      <c r="G217" s="97">
        <v>4.4072470624730675</v>
      </c>
      <c r="H217" s="97">
        <v>4.3152650923879143</v>
      </c>
      <c r="I217" s="97">
        <v>4.2276903055459716</v>
      </c>
      <c r="J217" s="97">
        <v>4.1423227734549943</v>
      </c>
      <c r="K217" s="97">
        <v>4.0612873203957722</v>
      </c>
      <c r="L217" s="97">
        <v>3.9843079584994681</v>
      </c>
      <c r="M217" s="97">
        <v>3.9111183868336088</v>
      </c>
      <c r="N217" s="97">
        <v>3.8414892763725259</v>
      </c>
      <c r="O217" s="97">
        <v>3.7730061754564659</v>
      </c>
      <c r="P217" s="97">
        <v>3.7389271016975232</v>
      </c>
      <c r="Q217" s="97">
        <v>3.7074506825837239</v>
      </c>
      <c r="R217" s="97">
        <v>3.6785681503049803</v>
      </c>
      <c r="S217" s="97">
        <v>3.6520564137855618</v>
      </c>
      <c r="T217" s="97">
        <v>3.6268168287579168</v>
      </c>
      <c r="U217" s="97">
        <v>3.6037198947675861</v>
      </c>
      <c r="V217" s="97">
        <v>3.5826857520344251</v>
      </c>
      <c r="W217" s="97">
        <v>3.5636190351356061</v>
      </c>
      <c r="X217" s="98">
        <v>3.5464437007618885</v>
      </c>
      <c r="Y217" s="97">
        <v>3.5310871671499053</v>
      </c>
      <c r="Z217" s="16"/>
    </row>
    <row r="218" spans="1:26" x14ac:dyDescent="0.25">
      <c r="A218" s="11" t="s">
        <v>683</v>
      </c>
      <c r="B218" s="23" t="s">
        <v>508</v>
      </c>
      <c r="C218" s="21">
        <f>D218*(C$214/D$214)</f>
        <v>5.9345776141398341</v>
      </c>
      <c r="D218" s="21">
        <f>E218*(D$214/E$214)</f>
        <v>5.3785145533413976</v>
      </c>
      <c r="E218" s="21">
        <v>5.4880046143062815</v>
      </c>
      <c r="F218" s="21">
        <v>5.5897800113813396</v>
      </c>
      <c r="G218" s="22">
        <v>5.6877773853104845</v>
      </c>
      <c r="H218" s="22">
        <v>5.785886786160698</v>
      </c>
      <c r="I218" s="22">
        <v>5.8800587903178174</v>
      </c>
      <c r="J218" s="22">
        <v>5.9706843875715112</v>
      </c>
      <c r="K218" s="22">
        <v>6.0616178252083559</v>
      </c>
      <c r="L218" s="22">
        <v>6.1530418137159675</v>
      </c>
      <c r="M218" s="22">
        <v>6.2451093454378865</v>
      </c>
      <c r="N218" s="22">
        <v>6.3379909450576797</v>
      </c>
      <c r="O218" s="22">
        <v>6.4279097766112532</v>
      </c>
      <c r="P218" s="22">
        <v>6.5731375940867585</v>
      </c>
      <c r="Q218" s="22">
        <v>6.7212332866212137</v>
      </c>
      <c r="R218" s="22">
        <v>6.8721693793347791</v>
      </c>
      <c r="S218" s="22">
        <v>7.0259083066090922</v>
      </c>
      <c r="T218" s="22">
        <v>7.1805312698800625</v>
      </c>
      <c r="U218" s="22">
        <v>7.3379636080061994</v>
      </c>
      <c r="V218" s="22">
        <v>7.4982633117968804</v>
      </c>
      <c r="W218" s="22">
        <v>7.6615028185936156</v>
      </c>
      <c r="X218" s="28">
        <v>7.8277549111392517</v>
      </c>
      <c r="Y218" s="22">
        <v>7.9970974397372627</v>
      </c>
      <c r="Z218" s="16"/>
    </row>
    <row r="219" spans="1:26" x14ac:dyDescent="0.25">
      <c r="A219" s="11" t="s">
        <v>683</v>
      </c>
      <c r="B219" s="18" t="s">
        <v>509</v>
      </c>
      <c r="C219" s="21">
        <f>D219*(C$214/D$214)</f>
        <v>3.6675459491597437</v>
      </c>
      <c r="D219" s="96">
        <v>3.3239011341943798</v>
      </c>
      <c r="E219" s="96">
        <v>3.4468757499546925</v>
      </c>
      <c r="F219" s="96">
        <v>3.3748747135726416</v>
      </c>
      <c r="G219" s="97">
        <v>3.3060306611610226</v>
      </c>
      <c r="H219" s="97">
        <v>3.2421341096988265</v>
      </c>
      <c r="I219" s="97">
        <v>3.1804045210615053</v>
      </c>
      <c r="J219" s="97">
        <v>3.1200384035375044</v>
      </c>
      <c r="K219" s="97">
        <v>3.0628032034734987</v>
      </c>
      <c r="L219" s="97">
        <v>3.0085049270595245</v>
      </c>
      <c r="M219" s="97">
        <v>2.9569476775867245</v>
      </c>
      <c r="N219" s="97">
        <v>2.9079732048512801</v>
      </c>
      <c r="O219" s="97">
        <v>2.8598384803518972</v>
      </c>
      <c r="P219" s="97">
        <v>2.8378339316697767</v>
      </c>
      <c r="Q219" s="97">
        <v>2.8179180523951479</v>
      </c>
      <c r="R219" s="97">
        <v>2.8001034712988537</v>
      </c>
      <c r="S219" s="97">
        <v>2.7841602650941817</v>
      </c>
      <c r="T219" s="97">
        <v>2.7692376187558532</v>
      </c>
      <c r="U219" s="97">
        <v>2.7559831848926395</v>
      </c>
      <c r="V219" s="97">
        <v>2.7443380948716491</v>
      </c>
      <c r="W219" s="97">
        <v>2.7342260309312807</v>
      </c>
      <c r="X219" s="98">
        <v>2.7255903351890685</v>
      </c>
      <c r="Y219" s="97">
        <v>2.7183768777009143</v>
      </c>
      <c r="Z219" s="16"/>
    </row>
    <row r="220" spans="1:26" x14ac:dyDescent="0.25">
      <c r="A220" s="11" t="s">
        <v>683</v>
      </c>
      <c r="B220" s="18" t="s">
        <v>510</v>
      </c>
      <c r="C220" s="14">
        <v>20.538549593884195</v>
      </c>
      <c r="D220" s="96">
        <v>21.181939672298991</v>
      </c>
      <c r="E220" s="96">
        <v>22.314284140539652</v>
      </c>
      <c r="F220" s="96">
        <v>22.871591356763467</v>
      </c>
      <c r="G220" s="97">
        <v>23.409068701340889</v>
      </c>
      <c r="H220" s="97">
        <v>23.944183960845454</v>
      </c>
      <c r="I220" s="97">
        <v>24.480130108609828</v>
      </c>
      <c r="J220" s="97">
        <v>25.001157979496032</v>
      </c>
      <c r="K220" s="97">
        <v>25.520110899511685</v>
      </c>
      <c r="L220" s="97">
        <v>26.038058474160604</v>
      </c>
      <c r="M220" s="97">
        <v>26.556127306265058</v>
      </c>
      <c r="N220" s="97">
        <v>27.075231655094871</v>
      </c>
      <c r="O220" s="97">
        <v>27.577329797327689</v>
      </c>
      <c r="P220" s="97">
        <v>28.312018858017794</v>
      </c>
      <c r="Q220" s="97">
        <v>29.05450613254196</v>
      </c>
      <c r="R220" s="97">
        <v>29.804177934600354</v>
      </c>
      <c r="S220" s="97">
        <v>30.562747066429498</v>
      </c>
      <c r="T220" s="97">
        <v>31.322386237836973</v>
      </c>
      <c r="U220" s="97">
        <v>32.09211195310467</v>
      </c>
      <c r="V220" s="97">
        <v>32.872329417523147</v>
      </c>
      <c r="W220" s="97">
        <v>33.663690275099384</v>
      </c>
      <c r="X220" s="98">
        <v>34.466688739472438</v>
      </c>
      <c r="Y220" s="97">
        <v>35.281842316271508</v>
      </c>
      <c r="Z220" s="16"/>
    </row>
    <row r="221" spans="1:26" x14ac:dyDescent="0.25">
      <c r="A221" s="11" t="s">
        <v>683</v>
      </c>
      <c r="B221" s="18" t="s">
        <v>511</v>
      </c>
      <c r="C221" s="21">
        <f>D221*(C214/D214)</f>
        <v>2.5259279938826591</v>
      </c>
      <c r="D221" s="96">
        <v>2.2892514613711827</v>
      </c>
      <c r="E221" s="96">
        <v>2.2303980780122719</v>
      </c>
      <c r="F221" s="96">
        <v>2.1839557060512016</v>
      </c>
      <c r="G221" s="97">
        <v>2.1394125163362072</v>
      </c>
      <c r="H221" s="97">
        <v>2.097830877630622</v>
      </c>
      <c r="I221" s="97">
        <v>2.0554559088171662</v>
      </c>
      <c r="J221" s="97">
        <v>2.0136278478442775</v>
      </c>
      <c r="K221" s="97">
        <v>1.9738455907000225</v>
      </c>
      <c r="L221" s="97">
        <v>1.9359838572141981</v>
      </c>
      <c r="M221" s="97">
        <v>1.899896414101258</v>
      </c>
      <c r="N221" s="97">
        <v>1.8654871112105587</v>
      </c>
      <c r="O221" s="97">
        <v>1.8318310424869202</v>
      </c>
      <c r="P221" s="97">
        <v>1.8152324119123182</v>
      </c>
      <c r="Q221" s="97">
        <v>1.8003440159125335</v>
      </c>
      <c r="R221" s="97">
        <v>1.787221400445226</v>
      </c>
      <c r="S221" s="97">
        <v>1.7755499566917439</v>
      </c>
      <c r="T221" s="97">
        <v>1.764743614445724</v>
      </c>
      <c r="U221" s="97">
        <v>1.7551620931126508</v>
      </c>
      <c r="V221" s="97">
        <v>1.7467604709247739</v>
      </c>
      <c r="W221" s="97">
        <v>1.7394664708881471</v>
      </c>
      <c r="X221" s="98">
        <v>1.7332344552734931</v>
      </c>
      <c r="Y221" s="97">
        <v>1.728020222342612</v>
      </c>
      <c r="Z221" s="16"/>
    </row>
    <row r="222" spans="1:26" x14ac:dyDescent="0.25">
      <c r="A222" s="11" t="s">
        <v>683</v>
      </c>
      <c r="B222" s="11" t="s">
        <v>512</v>
      </c>
      <c r="C222" s="14">
        <v>6.7603578984626562</v>
      </c>
      <c r="D222" s="96">
        <v>6.7564746834282783</v>
      </c>
      <c r="E222" s="96">
        <v>6.1450104549983999</v>
      </c>
      <c r="F222" s="96">
        <v>6.1681630467322952</v>
      </c>
      <c r="G222" s="97">
        <v>6.1946455552500996</v>
      </c>
      <c r="H222" s="97">
        <v>6.2281440416486182</v>
      </c>
      <c r="I222" s="97">
        <v>6.2615862951723482</v>
      </c>
      <c r="J222" s="97">
        <v>6.2968870633278264</v>
      </c>
      <c r="K222" s="97">
        <v>6.3383275790849671</v>
      </c>
      <c r="L222" s="97">
        <v>6.3858976026311227</v>
      </c>
      <c r="M222" s="97">
        <v>6.4395594193995471</v>
      </c>
      <c r="N222" s="97">
        <v>6.4993568067763192</v>
      </c>
      <c r="O222" s="97">
        <v>6.5616115976154124</v>
      </c>
      <c r="P222" s="97">
        <v>6.6857543426634427</v>
      </c>
      <c r="Q222" s="97">
        <v>6.8181916394434667</v>
      </c>
      <c r="R222" s="97">
        <v>6.9590476203158387</v>
      </c>
      <c r="S222" s="97">
        <v>7.1081068928726179</v>
      </c>
      <c r="T222" s="97">
        <v>7.2634488225458744</v>
      </c>
      <c r="U222" s="97">
        <v>7.4270343728614758</v>
      </c>
      <c r="V222" s="97">
        <v>7.5990180768644171</v>
      </c>
      <c r="W222" s="97">
        <v>7.7795570508428673</v>
      </c>
      <c r="X222" s="98">
        <v>7.9688442736388572</v>
      </c>
      <c r="Y222" s="97">
        <v>8.1670915428034423</v>
      </c>
      <c r="Z222" s="16"/>
    </row>
    <row r="223" spans="1:26" x14ac:dyDescent="0.25">
      <c r="A223" s="11" t="s">
        <v>683</v>
      </c>
      <c r="B223" s="18" t="s">
        <v>513</v>
      </c>
      <c r="C223" s="21">
        <f>D223*(C214/D214)</f>
        <v>7.1557109690245992</v>
      </c>
      <c r="D223" s="96">
        <v>6.485229124765918</v>
      </c>
      <c r="E223" s="96">
        <v>6.433545372696428</v>
      </c>
      <c r="F223" s="96">
        <v>6.2997100823523482</v>
      </c>
      <c r="G223" s="97">
        <v>6.1715116285303342</v>
      </c>
      <c r="H223" s="97">
        <v>6.052129978871621</v>
      </c>
      <c r="I223" s="97">
        <v>5.9330547062055672</v>
      </c>
      <c r="J223" s="97">
        <v>5.8159473465967633</v>
      </c>
      <c r="K223" s="97">
        <v>5.7047114863501642</v>
      </c>
      <c r="L223" s="97">
        <v>5.5989861338891487</v>
      </c>
      <c r="M223" s="97">
        <v>5.4983732196923789</v>
      </c>
      <c r="N223" s="97">
        <v>5.4025885662510884</v>
      </c>
      <c r="O223" s="97">
        <v>5.3087220903683745</v>
      </c>
      <c r="P223" s="97">
        <v>5.2639003717896333</v>
      </c>
      <c r="Q223" s="97">
        <v>5.2235861437313886</v>
      </c>
      <c r="R223" s="97">
        <v>5.1878833574379142</v>
      </c>
      <c r="S223" s="97">
        <v>5.156081716045132</v>
      </c>
      <c r="T223" s="97">
        <v>5.1265320545629063</v>
      </c>
      <c r="U223" s="97">
        <v>5.1003436648073457</v>
      </c>
      <c r="V223" s="97">
        <v>5.0773952885408216</v>
      </c>
      <c r="W223" s="97">
        <v>5.0575058799921084</v>
      </c>
      <c r="X223" s="98">
        <v>5.0405546802953909</v>
      </c>
      <c r="Y223" s="97">
        <v>5.0264253121709279</v>
      </c>
      <c r="Z223" s="16"/>
    </row>
    <row r="224" spans="1:26" x14ac:dyDescent="0.25">
      <c r="A224" s="11" t="s">
        <v>683</v>
      </c>
      <c r="B224" s="11" t="s">
        <v>514</v>
      </c>
      <c r="C224" s="14">
        <v>9.409553403259677</v>
      </c>
      <c r="D224" s="96">
        <v>9.2471143587832483</v>
      </c>
      <c r="E224" s="96">
        <v>9.1736464701019607</v>
      </c>
      <c r="F224" s="96">
        <v>9.0884383824795343</v>
      </c>
      <c r="G224" s="97">
        <v>9.0073387413442614</v>
      </c>
      <c r="H224" s="97">
        <v>8.9356482539644464</v>
      </c>
      <c r="I224" s="97">
        <v>8.8666443507013444</v>
      </c>
      <c r="J224" s="97">
        <v>8.7985422675228016</v>
      </c>
      <c r="K224" s="97">
        <v>8.7364682387986328</v>
      </c>
      <c r="L224" s="97">
        <v>8.68014768278635</v>
      </c>
      <c r="M224" s="97">
        <v>8.6292927912769954</v>
      </c>
      <c r="N224" s="97">
        <v>8.583688622910012</v>
      </c>
      <c r="O224" s="97">
        <v>8.5381523861455211</v>
      </c>
      <c r="P224" s="97">
        <v>8.5688656100330878</v>
      </c>
      <c r="Q224" s="97">
        <v>8.604823379206417</v>
      </c>
      <c r="R224" s="97">
        <v>8.646023972583194</v>
      </c>
      <c r="S224" s="97">
        <v>8.6920587867927104</v>
      </c>
      <c r="T224" s="97">
        <v>8.7403948297375234</v>
      </c>
      <c r="U224" s="97">
        <v>8.7932106038160445</v>
      </c>
      <c r="V224" s="97">
        <v>8.8504257928307712</v>
      </c>
      <c r="W224" s="97">
        <v>8.9119384590054711</v>
      </c>
      <c r="X224" s="98">
        <v>8.9776802596149032</v>
      </c>
      <c r="Y224" s="97">
        <v>9.0475901451232144</v>
      </c>
      <c r="Z224" s="16"/>
    </row>
    <row r="225" spans="1:26" x14ac:dyDescent="0.25">
      <c r="A225" s="11" t="s">
        <v>683</v>
      </c>
      <c r="B225" s="11" t="s">
        <v>515</v>
      </c>
      <c r="C225" s="14">
        <v>0</v>
      </c>
      <c r="D225" s="96">
        <v>0</v>
      </c>
      <c r="E225" s="96">
        <v>0</v>
      </c>
      <c r="F225" s="96">
        <v>0</v>
      </c>
      <c r="G225" s="97">
        <v>0</v>
      </c>
      <c r="H225" s="97">
        <v>0</v>
      </c>
      <c r="I225" s="97">
        <v>0</v>
      </c>
      <c r="J225" s="97">
        <v>0</v>
      </c>
      <c r="K225" s="97">
        <v>0</v>
      </c>
      <c r="L225" s="97">
        <v>0</v>
      </c>
      <c r="M225" s="97">
        <v>0</v>
      </c>
      <c r="N225" s="97">
        <v>0</v>
      </c>
      <c r="O225" s="97">
        <v>0</v>
      </c>
      <c r="P225" s="97">
        <v>0</v>
      </c>
      <c r="Q225" s="97">
        <v>0</v>
      </c>
      <c r="R225" s="97">
        <v>0</v>
      </c>
      <c r="S225" s="97">
        <v>0</v>
      </c>
      <c r="T225" s="97">
        <v>0</v>
      </c>
      <c r="U225" s="97">
        <v>0</v>
      </c>
      <c r="V225" s="97">
        <v>0</v>
      </c>
      <c r="W225" s="97">
        <v>0</v>
      </c>
      <c r="X225" s="98">
        <v>0</v>
      </c>
      <c r="Y225" s="97">
        <v>0</v>
      </c>
      <c r="Z225" s="16"/>
    </row>
    <row r="226" spans="1:26" x14ac:dyDescent="0.25">
      <c r="A226" s="11" t="s">
        <v>683</v>
      </c>
      <c r="B226" s="91" t="s">
        <v>516</v>
      </c>
      <c r="C226" s="14">
        <v>14.927311463417196</v>
      </c>
      <c r="D226" s="96">
        <v>14.495426502583797</v>
      </c>
      <c r="E226" s="96">
        <v>14.242954878631416</v>
      </c>
      <c r="F226" s="96">
        <v>13.945429158735804</v>
      </c>
      <c r="G226" s="97">
        <v>13.660473041996061</v>
      </c>
      <c r="H226" s="97">
        <v>13.395150733079134</v>
      </c>
      <c r="I226" s="97">
        <v>13.131224669413117</v>
      </c>
      <c r="J226" s="97">
        <v>12.871788419907473</v>
      </c>
      <c r="K226" s="97">
        <v>12.625368380844174</v>
      </c>
      <c r="L226" s="97">
        <v>12.391162650927203</v>
      </c>
      <c r="M226" s="97">
        <v>12.168293483705277</v>
      </c>
      <c r="N226" s="97">
        <v>11.95612753706102</v>
      </c>
      <c r="O226" s="97">
        <v>11.748165087672341</v>
      </c>
      <c r="P226" s="97">
        <v>11.648656731034057</v>
      </c>
      <c r="Q226" s="97">
        <v>11.559016806692972</v>
      </c>
      <c r="R226" s="97">
        <v>11.479461064041258</v>
      </c>
      <c r="S226" s="97">
        <v>11.408466506078319</v>
      </c>
      <c r="T226" s="97">
        <v>11.342396252255895</v>
      </c>
      <c r="U226" s="97">
        <v>11.283719515997751</v>
      </c>
      <c r="V226" s="97">
        <v>11.232169112189171</v>
      </c>
      <c r="W226" s="97">
        <v>11.187350225589519</v>
      </c>
      <c r="X226" s="98">
        <v>11.148997369478261</v>
      </c>
      <c r="Y226" s="97">
        <v>11.116854809378005</v>
      </c>
      <c r="Z226" s="16"/>
    </row>
    <row r="227" spans="1:26" x14ac:dyDescent="0.25">
      <c r="A227" s="11" t="s">
        <v>683</v>
      </c>
      <c r="B227" s="11" t="s">
        <v>517</v>
      </c>
      <c r="C227" s="14">
        <v>5.8667273416331165</v>
      </c>
      <c r="D227" s="96">
        <v>5.8837491107694122</v>
      </c>
      <c r="E227" s="96">
        <v>5.8281640620448023</v>
      </c>
      <c r="F227" s="96">
        <v>5.802373059383295</v>
      </c>
      <c r="G227" s="97">
        <v>5.7781588535991739</v>
      </c>
      <c r="H227" s="97">
        <v>5.7591095332875479</v>
      </c>
      <c r="I227" s="97">
        <v>5.7427055235237479</v>
      </c>
      <c r="J227" s="97">
        <v>5.7264140814710567</v>
      </c>
      <c r="K227" s="97">
        <v>5.7133197424825806</v>
      </c>
      <c r="L227" s="97">
        <v>5.7033125174728436</v>
      </c>
      <c r="M227" s="97">
        <v>5.6962876638642523</v>
      </c>
      <c r="N227" s="97">
        <v>5.6921587707976249</v>
      </c>
      <c r="O227" s="97">
        <v>5.6873247383301297</v>
      </c>
      <c r="P227" s="97">
        <v>5.7326064996770878</v>
      </c>
      <c r="Q227" s="97">
        <v>5.7808478661843461</v>
      </c>
      <c r="R227" s="97">
        <v>5.8320002623503537</v>
      </c>
      <c r="S227" s="97">
        <v>5.8859916111899979</v>
      </c>
      <c r="T227" s="97">
        <v>5.9411693536506123</v>
      </c>
      <c r="U227" s="97">
        <v>5.9990868189979478</v>
      </c>
      <c r="V227" s="97">
        <v>6.0597188838633436</v>
      </c>
      <c r="W227" s="97">
        <v>6.1230462221429365</v>
      </c>
      <c r="X227" s="98">
        <v>6.1890546680836556</v>
      </c>
      <c r="Y227" s="97">
        <v>6.2577350004065764</v>
      </c>
      <c r="Z227" s="16"/>
    </row>
    <row r="228" spans="1:26" x14ac:dyDescent="0.25">
      <c r="A228" s="11" t="s">
        <v>683</v>
      </c>
      <c r="B228" s="11" t="s">
        <v>518</v>
      </c>
      <c r="C228" s="14">
        <v>8.7117952250178305</v>
      </c>
      <c r="D228" s="96">
        <v>8.69884887716462</v>
      </c>
      <c r="E228" s="96">
        <v>8.6276933137611564</v>
      </c>
      <c r="F228" s="96">
        <v>8.5838295735446071</v>
      </c>
      <c r="G228" s="97">
        <v>8.5425723972198444</v>
      </c>
      <c r="H228" s="97">
        <v>8.5092346186826298</v>
      </c>
      <c r="I228" s="97">
        <v>8.4806525085126996</v>
      </c>
      <c r="J228" s="97">
        <v>8.4524853309678374</v>
      </c>
      <c r="K228" s="97">
        <v>8.4291675166296542</v>
      </c>
      <c r="L228" s="97">
        <v>8.4105233435038258</v>
      </c>
      <c r="M228" s="97">
        <v>8.3963913628637634</v>
      </c>
      <c r="N228" s="97">
        <v>8.3866307945778154</v>
      </c>
      <c r="O228" s="97">
        <v>8.3758770692429341</v>
      </c>
      <c r="P228" s="97">
        <v>8.4389115146420881</v>
      </c>
      <c r="Q228" s="97">
        <v>8.5062339776936202</v>
      </c>
      <c r="R228" s="97">
        <v>8.5777598330946798</v>
      </c>
      <c r="S228" s="97">
        <v>8.6534226658629159</v>
      </c>
      <c r="T228" s="97">
        <v>8.7308012748371375</v>
      </c>
      <c r="U228" s="97">
        <v>8.8121893176623942</v>
      </c>
      <c r="V228" s="97">
        <v>8.8975476643850939</v>
      </c>
      <c r="W228" s="97">
        <v>8.9868493999084382</v>
      </c>
      <c r="X228" s="98">
        <v>9.0800719561152938</v>
      </c>
      <c r="Y228" s="97">
        <v>9.177200117094241</v>
      </c>
      <c r="Z228" s="16"/>
    </row>
    <row r="229" spans="1:26" x14ac:dyDescent="0.25">
      <c r="A229" s="11" t="s">
        <v>683</v>
      </c>
      <c r="B229" s="18" t="s">
        <v>519</v>
      </c>
      <c r="C229" s="21">
        <f>D229*(C214/D214)</f>
        <v>2.8212356731674766</v>
      </c>
      <c r="D229" s="96">
        <v>2.5568891525461224</v>
      </c>
      <c r="E229" s="96">
        <v>2.4951997073445744</v>
      </c>
      <c r="F229" s="96">
        <v>2.4432157330216198</v>
      </c>
      <c r="G229" s="97">
        <v>2.3934472292796314</v>
      </c>
      <c r="H229" s="97">
        <v>2.347145635369372</v>
      </c>
      <c r="I229" s="97">
        <v>2.3013829299398103</v>
      </c>
      <c r="J229" s="97">
        <v>2.2564485928097668</v>
      </c>
      <c r="K229" s="97">
        <v>2.213788659542391</v>
      </c>
      <c r="L229" s="97">
        <v>2.1732629664203968</v>
      </c>
      <c r="M229" s="97">
        <v>2.1347207340463861</v>
      </c>
      <c r="N229" s="97">
        <v>2.09805046142275</v>
      </c>
      <c r="O229" s="97">
        <v>2.062085038854284</v>
      </c>
      <c r="P229" s="97">
        <v>2.0451096040153893</v>
      </c>
      <c r="Q229" s="97">
        <v>2.0298140135296721</v>
      </c>
      <c r="R229" s="97">
        <v>2.0162295656752134</v>
      </c>
      <c r="S229" s="97">
        <v>2.0041123108114074</v>
      </c>
      <c r="T229" s="97">
        <v>1.9928295340128372</v>
      </c>
      <c r="U229" s="97">
        <v>1.9828225757790423</v>
      </c>
      <c r="V229" s="97">
        <v>1.9740456737951462</v>
      </c>
      <c r="W229" s="97">
        <v>1.966432929680483</v>
      </c>
      <c r="X229" s="98">
        <v>1.9599391809946964</v>
      </c>
      <c r="Y229" s="97">
        <v>1.9545210023381101</v>
      </c>
      <c r="Z229" s="16"/>
    </row>
    <row r="230" spans="1:26" x14ac:dyDescent="0.25">
      <c r="A230" s="11" t="s">
        <v>683</v>
      </c>
      <c r="B230" s="18" t="s">
        <v>520</v>
      </c>
      <c r="C230" s="21">
        <f>D230*(C214/D214)</f>
        <v>0.57295439861240804</v>
      </c>
      <c r="D230" s="96">
        <v>0.5192692339207805</v>
      </c>
      <c r="E230" s="96">
        <v>0.5067105499261072</v>
      </c>
      <c r="F230" s="96">
        <v>0.49615775097582787</v>
      </c>
      <c r="G230" s="97">
        <v>0.48610833713235074</v>
      </c>
      <c r="H230" s="97">
        <v>0.4768541549904689</v>
      </c>
      <c r="I230" s="97">
        <v>0.46856120624834424</v>
      </c>
      <c r="J230" s="97">
        <v>0.46056537759968019</v>
      </c>
      <c r="K230" s="97">
        <v>0.45302247691640218</v>
      </c>
      <c r="L230" s="97">
        <v>0.44590408008131843</v>
      </c>
      <c r="M230" s="97">
        <v>0.43918726948538911</v>
      </c>
      <c r="N230" s="97">
        <v>0.43284708933900057</v>
      </c>
      <c r="O230" s="97">
        <v>0.42656731048678148</v>
      </c>
      <c r="P230" s="97">
        <v>0.42408991859349526</v>
      </c>
      <c r="Q230" s="97">
        <v>0.42181414309966808</v>
      </c>
      <c r="R230" s="97">
        <v>0.41972790286842526</v>
      </c>
      <c r="S230" s="97">
        <v>0.41784623963672879</v>
      </c>
      <c r="T230" s="97">
        <v>0.41605431849222518</v>
      </c>
      <c r="U230" s="97">
        <v>0.41446510569824718</v>
      </c>
      <c r="V230" s="97">
        <v>0.41307200770748942</v>
      </c>
      <c r="W230" s="97">
        <v>0.41187060129635883</v>
      </c>
      <c r="X230" s="98">
        <v>0.41085525314435467</v>
      </c>
      <c r="Y230" s="97">
        <v>0.41002076087551298</v>
      </c>
      <c r="Z230" s="16"/>
    </row>
    <row r="231" spans="1:26" x14ac:dyDescent="0.25">
      <c r="A231" s="11" t="s">
        <v>683</v>
      </c>
      <c r="B231" s="18" t="s">
        <v>521</v>
      </c>
      <c r="C231" s="21">
        <f>D231*(C214/D214)</f>
        <v>1.1354354372501805</v>
      </c>
      <c r="D231" s="96">
        <v>1.029046449587095</v>
      </c>
      <c r="E231" s="96">
        <v>1.0041773801108322</v>
      </c>
      <c r="F231" s="96">
        <v>0.98328694195431376</v>
      </c>
      <c r="G231" s="97">
        <v>0.96340003164993115</v>
      </c>
      <c r="H231" s="97">
        <v>0.94509991682625061</v>
      </c>
      <c r="I231" s="97">
        <v>0.92881230758715116</v>
      </c>
      <c r="J231" s="97">
        <v>0.91312935816176577</v>
      </c>
      <c r="K231" s="97">
        <v>0.89834242275595177</v>
      </c>
      <c r="L231" s="97">
        <v>0.8843952259647665</v>
      </c>
      <c r="M231" s="97">
        <v>0.87124337653326978</v>
      </c>
      <c r="N231" s="97">
        <v>0.85883716664175169</v>
      </c>
      <c r="O231" s="97">
        <v>0.84653973078050593</v>
      </c>
      <c r="P231" s="97">
        <v>0.84177229281822008</v>
      </c>
      <c r="Q231" s="97">
        <v>0.83738666299555853</v>
      </c>
      <c r="R231" s="97">
        <v>0.83335655027867273</v>
      </c>
      <c r="S231" s="97">
        <v>0.82972000827075854</v>
      </c>
      <c r="T231" s="97">
        <v>0.82625113917934301</v>
      </c>
      <c r="U231" s="97">
        <v>0.82317687502842596</v>
      </c>
      <c r="V231" s="97">
        <v>0.82048450808381646</v>
      </c>
      <c r="W231" s="97">
        <v>0.81816643194505656</v>
      </c>
      <c r="X231" s="98">
        <v>0.81621194973811029</v>
      </c>
      <c r="Y231" s="97">
        <v>0.81461122874070646</v>
      </c>
      <c r="Z231" s="16"/>
    </row>
    <row r="232" spans="1:26" x14ac:dyDescent="0.25">
      <c r="A232" s="11" t="s">
        <v>683</v>
      </c>
      <c r="B232" s="18" t="s">
        <v>522</v>
      </c>
      <c r="C232" s="21">
        <f>D232*(C214/D214)</f>
        <v>0.19283303953299324</v>
      </c>
      <c r="D232" s="96">
        <v>0.17476480668516592</v>
      </c>
      <c r="E232" s="96">
        <v>0.17051720866871575</v>
      </c>
      <c r="F232" s="96">
        <v>0.16694178820061029</v>
      </c>
      <c r="G232" s="97">
        <v>0.16353071798369531</v>
      </c>
      <c r="H232" s="97">
        <v>0.16037788875993655</v>
      </c>
      <c r="I232" s="97">
        <v>0.15745422874290124</v>
      </c>
      <c r="J232" s="97">
        <v>0.15461675553061605</v>
      </c>
      <c r="K232" s="97">
        <v>0.15193317363002057</v>
      </c>
      <c r="L232" s="97">
        <v>0.14939386051866804</v>
      </c>
      <c r="M232" s="97">
        <v>0.14699019421837642</v>
      </c>
      <c r="N232" s="97">
        <v>0.14471398914933409</v>
      </c>
      <c r="O232" s="97">
        <v>0.14246778287130732</v>
      </c>
      <c r="P232" s="97">
        <v>0.14150561447630608</v>
      </c>
      <c r="Q232" s="97">
        <v>0.14062687590511594</v>
      </c>
      <c r="R232" s="97">
        <v>0.13982956505860206</v>
      </c>
      <c r="S232" s="97">
        <v>0.13911149892497063</v>
      </c>
      <c r="T232" s="97">
        <v>0.13843257251546098</v>
      </c>
      <c r="U232" s="97">
        <v>0.13782809613213878</v>
      </c>
      <c r="V232" s="97">
        <v>0.13729553258163577</v>
      </c>
      <c r="W232" s="97">
        <v>0.13683237155149594</v>
      </c>
      <c r="X232" s="98">
        <v>0.13643630397130643</v>
      </c>
      <c r="Y232" s="97">
        <v>0.13610515686707889</v>
      </c>
      <c r="Z232" s="16"/>
    </row>
    <row r="233" spans="1:26" x14ac:dyDescent="0.25">
      <c r="A233" s="11" t="s">
        <v>683</v>
      </c>
      <c r="B233" s="18" t="s">
        <v>523</v>
      </c>
      <c r="C233" s="21">
        <f>D233*(C214/D214)</f>
        <v>0.50106022090181479</v>
      </c>
      <c r="D233" s="96">
        <v>0.45411145753655763</v>
      </c>
      <c r="E233" s="96">
        <v>0.44256692044596629</v>
      </c>
      <c r="F233" s="96">
        <v>0.43276264238133572</v>
      </c>
      <c r="G233" s="97">
        <v>0.42336284669366336</v>
      </c>
      <c r="H233" s="97">
        <v>0.41457896244458076</v>
      </c>
      <c r="I233" s="97">
        <v>0.40573343733212658</v>
      </c>
      <c r="J233" s="97">
        <v>0.39702259612668722</v>
      </c>
      <c r="K233" s="97">
        <v>0.38872864347214542</v>
      </c>
      <c r="L233" s="97">
        <v>0.38082541415862226</v>
      </c>
      <c r="M233" s="97">
        <v>0.3732833428570832</v>
      </c>
      <c r="N233" s="97">
        <v>0.36608201185633427</v>
      </c>
      <c r="O233" s="97">
        <v>0.35903354559792033</v>
      </c>
      <c r="P233" s="97">
        <v>0.35532620892950351</v>
      </c>
      <c r="Q233" s="97">
        <v>0.35194591560977823</v>
      </c>
      <c r="R233" s="97">
        <v>0.34890216545868302</v>
      </c>
      <c r="S233" s="97">
        <v>0.34613744134861713</v>
      </c>
      <c r="T233" s="97">
        <v>0.34353824003158184</v>
      </c>
      <c r="U233" s="97">
        <v>0.34117557261335102</v>
      </c>
      <c r="V233" s="97">
        <v>0.33904034667597349</v>
      </c>
      <c r="W233" s="97">
        <v>0.33711848588664006</v>
      </c>
      <c r="X233" s="98">
        <v>0.33540079578263005</v>
      </c>
      <c r="Y233" s="97">
        <v>0.33387836901673779</v>
      </c>
      <c r="Z233" s="16"/>
    </row>
    <row r="234" spans="1:26" x14ac:dyDescent="0.25">
      <c r="A234" s="11" t="s">
        <v>683</v>
      </c>
      <c r="B234" s="23" t="s">
        <v>524</v>
      </c>
      <c r="C234" s="21">
        <f>D234*(C$226/D$226)</f>
        <v>2.3637102623859647</v>
      </c>
      <c r="D234" s="21">
        <f>E234*(D$226/E$226)</f>
        <v>2.2953221325747863</v>
      </c>
      <c r="E234" s="21">
        <v>2.2553437499999998</v>
      </c>
      <c r="F234" s="21">
        <v>2.2835355468749996</v>
      </c>
      <c r="G234" s="22">
        <v>2.3120797412109368</v>
      </c>
      <c r="H234" s="22">
        <v>2.3409807379760736</v>
      </c>
      <c r="I234" s="22">
        <v>2.3702429972007746</v>
      </c>
      <c r="J234" s="22">
        <v>2.3998710346657841</v>
      </c>
      <c r="K234" s="22">
        <v>2.4298694225991064</v>
      </c>
      <c r="L234" s="22">
        <v>2.4602427903815953</v>
      </c>
      <c r="M234" s="22">
        <v>2.4909958252613653</v>
      </c>
      <c r="N234" s="22">
        <v>2.5221332730771322</v>
      </c>
      <c r="O234" s="22">
        <v>2.5536599389905961</v>
      </c>
      <c r="P234" s="22">
        <v>2.5855806882279784</v>
      </c>
      <c r="Q234" s="22">
        <v>2.617900446830828</v>
      </c>
      <c r="R234" s="22">
        <v>2.6506242024162132</v>
      </c>
      <c r="S234" s="22">
        <v>2.6837570049464157</v>
      </c>
      <c r="T234" s="22">
        <v>2.7173039675082458</v>
      </c>
      <c r="U234" s="22">
        <v>2.7512702671020985</v>
      </c>
      <c r="V234" s="22">
        <v>2.7856611454408746</v>
      </c>
      <c r="W234" s="22">
        <v>2.8204819097588856</v>
      </c>
      <c r="X234" s="28">
        <v>2.8557379336308717</v>
      </c>
      <c r="Y234" s="22">
        <v>2.8914346578012573</v>
      </c>
      <c r="Z234" s="16"/>
    </row>
    <row r="235" spans="1:26" x14ac:dyDescent="0.25">
      <c r="A235" s="11" t="s">
        <v>684</v>
      </c>
      <c r="B235" s="9" t="s">
        <v>525</v>
      </c>
      <c r="C235" s="14">
        <v>14.121939799303755</v>
      </c>
      <c r="D235" s="12">
        <v>14.00481000810805</v>
      </c>
      <c r="E235" s="12">
        <v>13.909653885917075</v>
      </c>
      <c r="F235" s="12">
        <v>13.740173894285302</v>
      </c>
      <c r="G235" s="13">
        <v>13.568771767615399</v>
      </c>
      <c r="H235" s="13">
        <v>13.40374297992194</v>
      </c>
      <c r="I235" s="13">
        <v>13.228581317107865</v>
      </c>
      <c r="J235" s="13">
        <v>13.059675414251304</v>
      </c>
      <c r="K235" s="13">
        <v>12.89410149941366</v>
      </c>
      <c r="L235" s="13">
        <v>12.731804182587135</v>
      </c>
      <c r="M235" s="13">
        <v>12.572602307166227</v>
      </c>
      <c r="N235" s="13">
        <v>12.416485997436846</v>
      </c>
      <c r="O235" s="13">
        <v>12.257008198848016</v>
      </c>
      <c r="P235" s="13">
        <v>12.203585314655548</v>
      </c>
      <c r="Q235" s="13">
        <v>12.153967126086087</v>
      </c>
      <c r="R235" s="13">
        <v>12.108504629498675</v>
      </c>
      <c r="S235" s="13">
        <v>12.066090174325343</v>
      </c>
      <c r="T235" s="13">
        <v>12.023171879619664</v>
      </c>
      <c r="U235" s="13">
        <v>11.982677567863171</v>
      </c>
      <c r="V235" s="13">
        <v>11.944547452906171</v>
      </c>
      <c r="W235" s="13">
        <v>11.908608124936281</v>
      </c>
      <c r="X235" s="15">
        <v>11.874779549532597</v>
      </c>
      <c r="Y235" s="13">
        <v>11.842978831390713</v>
      </c>
      <c r="Z235" s="16"/>
    </row>
    <row r="236" spans="1:26" x14ac:dyDescent="0.25">
      <c r="A236" s="11" t="s">
        <v>684</v>
      </c>
      <c r="B236" s="11" t="s">
        <v>526</v>
      </c>
      <c r="C236" s="14">
        <v>2.2183486998111306</v>
      </c>
      <c r="D236" s="12">
        <v>2.1684545076651052</v>
      </c>
      <c r="E236" s="12">
        <v>2.1430857165521728</v>
      </c>
      <c r="F236" s="12">
        <v>2.1035284844793156</v>
      </c>
      <c r="G236" s="13">
        <v>2.0640676965910716</v>
      </c>
      <c r="H236" s="13">
        <v>2.0258500529376429</v>
      </c>
      <c r="I236" s="13">
        <v>1.9844107453533899</v>
      </c>
      <c r="J236" s="13">
        <v>1.9422040641809801</v>
      </c>
      <c r="K236" s="13">
        <v>1.9009609210460792</v>
      </c>
      <c r="L236" s="13">
        <v>1.8606608972545</v>
      </c>
      <c r="M236" s="13">
        <v>1.8212450611929474</v>
      </c>
      <c r="N236" s="13">
        <v>1.7827068834071687</v>
      </c>
      <c r="O236" s="13">
        <v>1.7443264319517586</v>
      </c>
      <c r="P236" s="13">
        <v>1.721695685447989</v>
      </c>
      <c r="Q236" s="13">
        <v>1.7002174204258789</v>
      </c>
      <c r="R236" s="13">
        <v>1.6799947050353117</v>
      </c>
      <c r="S236" s="13">
        <v>1.660686086335502</v>
      </c>
      <c r="T236" s="13">
        <v>1.641754383706568</v>
      </c>
      <c r="U236" s="13">
        <v>1.6235417894988535</v>
      </c>
      <c r="V236" s="13">
        <v>1.6060272237814648</v>
      </c>
      <c r="W236" s="13">
        <v>1.5891551158487831</v>
      </c>
      <c r="X236" s="15">
        <v>1.5728983456680934</v>
      </c>
      <c r="Y236" s="13">
        <v>1.5572289361773792</v>
      </c>
      <c r="Z236" s="16"/>
    </row>
    <row r="237" spans="1:26" x14ac:dyDescent="0.25">
      <c r="A237" s="11" t="s">
        <v>684</v>
      </c>
      <c r="B237" s="11" t="s">
        <v>527</v>
      </c>
      <c r="C237" s="14">
        <v>7.434285479678576</v>
      </c>
      <c r="D237" s="12">
        <v>7.3543693798721153</v>
      </c>
      <c r="E237" s="12">
        <v>7.3667394635821877</v>
      </c>
      <c r="F237" s="12">
        <v>7.3218192928586774</v>
      </c>
      <c r="G237" s="13">
        <v>7.2743628200711576</v>
      </c>
      <c r="H237" s="13">
        <v>7.2290273478335632</v>
      </c>
      <c r="I237" s="13">
        <v>7.1799997764667509</v>
      </c>
      <c r="J237" s="13">
        <v>7.1360229968072755</v>
      </c>
      <c r="K237" s="13">
        <v>7.0924520808282354</v>
      </c>
      <c r="L237" s="13">
        <v>7.0493023657085985</v>
      </c>
      <c r="M237" s="13">
        <v>7.006551172692566</v>
      </c>
      <c r="N237" s="13">
        <v>6.9642251009599931</v>
      </c>
      <c r="O237" s="13">
        <v>6.9183709251258723</v>
      </c>
      <c r="P237" s="13">
        <v>6.9308429033697339</v>
      </c>
      <c r="Q237" s="13">
        <v>6.9441434596222837</v>
      </c>
      <c r="R237" s="13">
        <v>6.9583721665099905</v>
      </c>
      <c r="S237" s="13">
        <v>6.9732182339901181</v>
      </c>
      <c r="T237" s="13">
        <v>6.9867109771326712</v>
      </c>
      <c r="U237" s="13">
        <v>7.0006493805964602</v>
      </c>
      <c r="V237" s="13">
        <v>7.0150255790814873</v>
      </c>
      <c r="W237" s="13">
        <v>7.0298007385805388</v>
      </c>
      <c r="X237" s="15">
        <v>7.0449624076823145</v>
      </c>
      <c r="Y237" s="13">
        <v>7.0604976812281155</v>
      </c>
      <c r="Z237" s="16"/>
    </row>
    <row r="238" spans="1:26" x14ac:dyDescent="0.25">
      <c r="A238" s="11" t="s">
        <v>684</v>
      </c>
      <c r="B238" s="11" t="s">
        <v>528</v>
      </c>
      <c r="C238" s="14">
        <v>0.58499999999999996</v>
      </c>
      <c r="D238" s="12">
        <v>0.57450437960782985</v>
      </c>
      <c r="E238" s="12">
        <v>0.56406197332847674</v>
      </c>
      <c r="F238" s="12">
        <v>0.55084585469688419</v>
      </c>
      <c r="G238" s="13">
        <v>0.53767472097474978</v>
      </c>
      <c r="H238" s="13">
        <v>0.52477275550227742</v>
      </c>
      <c r="I238" s="13">
        <v>0.50956703970693851</v>
      </c>
      <c r="J238" s="13">
        <v>0.49399058924873324</v>
      </c>
      <c r="K238" s="13">
        <v>0.47878110947038427</v>
      </c>
      <c r="L238" s="13">
        <v>0.46393283628641085</v>
      </c>
      <c r="M238" s="13">
        <v>0.44941583484485331</v>
      </c>
      <c r="N238" s="13">
        <v>0.43523226858800529</v>
      </c>
      <c r="O238" s="13">
        <v>0.4213509482585856</v>
      </c>
      <c r="P238" s="13">
        <v>0.41159765188730402</v>
      </c>
      <c r="Q238" s="13">
        <v>0.4024635454574409</v>
      </c>
      <c r="R238" s="13">
        <v>0.39400668157244689</v>
      </c>
      <c r="S238" s="13">
        <v>0.38601819074077726</v>
      </c>
      <c r="T238" s="13">
        <v>0.3783389352530952</v>
      </c>
      <c r="U238" s="13">
        <v>0.37100684655078991</v>
      </c>
      <c r="V238" s="13">
        <v>0.36400929977337559</v>
      </c>
      <c r="W238" s="13">
        <v>0.35731345929375746</v>
      </c>
      <c r="X238" s="15">
        <v>0.35090362160572103</v>
      </c>
      <c r="Y238" s="13">
        <v>0.34476372349387041</v>
      </c>
      <c r="Z238" s="16"/>
    </row>
    <row r="239" spans="1:26" x14ac:dyDescent="0.25">
      <c r="A239" s="11" t="s">
        <v>684</v>
      </c>
      <c r="B239" s="18" t="s">
        <v>529</v>
      </c>
      <c r="C239" s="21">
        <f>D239*(C235/D235)</f>
        <v>3.7569947234901404</v>
      </c>
      <c r="D239" s="12">
        <v>3.725833564772592</v>
      </c>
      <c r="E239" s="12">
        <v>3.6728712427573922</v>
      </c>
      <c r="F239" s="12">
        <v>3.6023555516991328</v>
      </c>
      <c r="G239" s="13">
        <v>3.5323112730332591</v>
      </c>
      <c r="H239" s="13">
        <v>3.4648753355361794</v>
      </c>
      <c r="I239" s="13">
        <v>3.3959509317569898</v>
      </c>
      <c r="J239" s="13">
        <v>3.3288847259952128</v>
      </c>
      <c r="K239" s="13">
        <v>3.2634055960001067</v>
      </c>
      <c r="L239" s="13">
        <v>3.1994703150365114</v>
      </c>
      <c r="M239" s="13">
        <v>3.1370056374503612</v>
      </c>
      <c r="N239" s="13">
        <v>3.0759820993668785</v>
      </c>
      <c r="O239" s="13">
        <v>3.0148035730928715</v>
      </c>
      <c r="P239" s="13">
        <v>2.9802302787577095</v>
      </c>
      <c r="Q239" s="13">
        <v>2.9469439714276429</v>
      </c>
      <c r="R239" s="13">
        <v>2.9150451749208446</v>
      </c>
      <c r="S239" s="13">
        <v>2.8842465298773754</v>
      </c>
      <c r="T239" s="13">
        <v>2.8536962828999801</v>
      </c>
      <c r="U239" s="13">
        <v>2.8240861771082142</v>
      </c>
      <c r="V239" s="13">
        <v>2.7953957757514236</v>
      </c>
      <c r="W239" s="13">
        <v>2.7675729498670454</v>
      </c>
      <c r="X239" s="15">
        <v>2.7405902618438422</v>
      </c>
      <c r="Y239" s="13">
        <v>2.7144190463245361</v>
      </c>
      <c r="Z239" s="16"/>
    </row>
    <row r="240" spans="1:26" x14ac:dyDescent="0.25">
      <c r="A240" s="11" t="s">
        <v>684</v>
      </c>
      <c r="B240" s="87" t="s">
        <v>772</v>
      </c>
      <c r="C240" s="14"/>
      <c r="D240" s="12"/>
      <c r="E240" s="12">
        <v>0.50631756946496564</v>
      </c>
      <c r="F240" s="12">
        <v>0.49619005691179352</v>
      </c>
      <c r="G240" s="13">
        <v>0.48607728564174218</v>
      </c>
      <c r="H240" s="13">
        <v>0.47623091877883289</v>
      </c>
      <c r="I240" s="13">
        <v>0.4652414441213169</v>
      </c>
      <c r="J240" s="13">
        <v>0.4546896523752823</v>
      </c>
      <c r="K240" s="13">
        <v>0.44437385617315406</v>
      </c>
      <c r="L240" s="13">
        <v>0.43428996358869465</v>
      </c>
      <c r="M240" s="13">
        <v>0.42442120657597054</v>
      </c>
      <c r="N240" s="13">
        <v>0.41476778001425985</v>
      </c>
      <c r="O240" s="13">
        <v>0.40519835055788572</v>
      </c>
      <c r="P240" s="13">
        <v>0.39935321032097548</v>
      </c>
      <c r="Q240" s="13">
        <v>0.39384963994176775</v>
      </c>
      <c r="R240" s="13">
        <v>0.38871959968859343</v>
      </c>
      <c r="S240" s="13">
        <v>0.38385274846595363</v>
      </c>
      <c r="T240" s="13">
        <v>0.37911659789828989</v>
      </c>
      <c r="U240" s="13">
        <v>0.37458022648678352</v>
      </c>
      <c r="V240" s="13">
        <v>0.370237074179256</v>
      </c>
      <c r="W240" s="13">
        <v>0.36606969393988792</v>
      </c>
      <c r="X240" s="15">
        <v>0.36206975925329227</v>
      </c>
      <c r="Y240" s="13">
        <v>0.35822871542711743</v>
      </c>
      <c r="Z240" s="16"/>
    </row>
    <row r="241" spans="1:26" x14ac:dyDescent="0.25">
      <c r="A241" s="11" t="s">
        <v>684</v>
      </c>
      <c r="B241" s="9" t="s">
        <v>530</v>
      </c>
      <c r="C241" s="14">
        <v>34.474908571859679</v>
      </c>
      <c r="D241" s="12">
        <v>36.156826019615359</v>
      </c>
      <c r="E241" s="12">
        <v>35.47942105843218</v>
      </c>
      <c r="F241" s="12">
        <v>35.428631533326381</v>
      </c>
      <c r="G241" s="13">
        <v>35.358029525966678</v>
      </c>
      <c r="H241" s="13">
        <v>35.289970238606664</v>
      </c>
      <c r="I241" s="13">
        <v>35.185376179592573</v>
      </c>
      <c r="J241" s="13">
        <v>35.123337304018314</v>
      </c>
      <c r="K241" s="13">
        <v>35.058483510890845</v>
      </c>
      <c r="L241" s="13">
        <v>34.991118606553954</v>
      </c>
      <c r="M241" s="13">
        <v>34.921250562512327</v>
      </c>
      <c r="N241" s="13">
        <v>34.849249517224067</v>
      </c>
      <c r="O241" s="13">
        <v>34.756234804177119</v>
      </c>
      <c r="P241" s="13">
        <v>34.954434852992982</v>
      </c>
      <c r="Q241" s="13">
        <v>35.15631405678932</v>
      </c>
      <c r="R241" s="13">
        <v>35.362398195444804</v>
      </c>
      <c r="S241" s="13">
        <v>35.570414126795377</v>
      </c>
      <c r="T241" s="13">
        <v>35.770084030470393</v>
      </c>
      <c r="U241" s="13">
        <v>35.970367580990533</v>
      </c>
      <c r="V241" s="13">
        <v>36.171203073298912</v>
      </c>
      <c r="W241" s="13">
        <v>36.372336927377454</v>
      </c>
      <c r="X241" s="15">
        <v>36.573698071673121</v>
      </c>
      <c r="Y241" s="13">
        <v>36.775218944203758</v>
      </c>
      <c r="Z241" s="16"/>
    </row>
    <row r="242" spans="1:26" x14ac:dyDescent="0.25">
      <c r="A242" s="11" t="s">
        <v>684</v>
      </c>
      <c r="B242" s="11" t="s">
        <v>531</v>
      </c>
      <c r="C242" s="14">
        <v>15.207265394745002</v>
      </c>
      <c r="D242" s="12">
        <v>16.11015767905835</v>
      </c>
      <c r="E242" s="12">
        <v>11.598922285911986</v>
      </c>
      <c r="F242" s="12">
        <v>11.65722599549308</v>
      </c>
      <c r="G242" s="13">
        <v>11.705381353715726</v>
      </c>
      <c r="H242" s="13">
        <v>11.750620388632518</v>
      </c>
      <c r="I242" s="13">
        <v>11.774703722025935</v>
      </c>
      <c r="J242" s="13">
        <v>11.805556146027298</v>
      </c>
      <c r="K242" s="13">
        <v>11.833229703269124</v>
      </c>
      <c r="L242" s="13">
        <v>11.857908443724551</v>
      </c>
      <c r="M242" s="13">
        <v>11.879623415398264</v>
      </c>
      <c r="N242" s="13">
        <v>11.898590220220353</v>
      </c>
      <c r="O242" s="13">
        <v>11.908845334747651</v>
      </c>
      <c r="P242" s="13">
        <v>12.017965926695155</v>
      </c>
      <c r="Q242" s="13">
        <v>12.127917308100546</v>
      </c>
      <c r="R242" s="13">
        <v>12.238942147758172</v>
      </c>
      <c r="S242" s="13">
        <v>12.349873529190916</v>
      </c>
      <c r="T242" s="13">
        <v>12.45703033291915</v>
      </c>
      <c r="U242" s="13">
        <v>12.563401300060789</v>
      </c>
      <c r="V242" s="13">
        <v>12.668949301078289</v>
      </c>
      <c r="W242" s="13">
        <v>12.77354242194008</v>
      </c>
      <c r="X242" s="15">
        <v>12.877140974192644</v>
      </c>
      <c r="Y242" s="13">
        <v>12.979707585535934</v>
      </c>
      <c r="Z242" s="16"/>
    </row>
    <row r="243" spans="1:26" x14ac:dyDescent="0.25">
      <c r="A243" s="11" t="s">
        <v>684</v>
      </c>
      <c r="B243" s="11" t="s">
        <v>532</v>
      </c>
      <c r="C243" s="14">
        <v>9.6458548387954863</v>
      </c>
      <c r="D243" s="12">
        <v>10.247429813716014</v>
      </c>
      <c r="E243" s="12">
        <v>7.966919675168513</v>
      </c>
      <c r="F243" s="12">
        <v>8.0915331519357157</v>
      </c>
      <c r="G243" s="13">
        <v>8.2070198470423144</v>
      </c>
      <c r="H243" s="13">
        <v>8.3193241263771149</v>
      </c>
      <c r="I243" s="13">
        <v>8.4313705066834075</v>
      </c>
      <c r="J243" s="13">
        <v>8.5537709525319343</v>
      </c>
      <c r="K243" s="13">
        <v>8.6714171651471457</v>
      </c>
      <c r="L243" s="13">
        <v>8.7844709315059823</v>
      </c>
      <c r="M243" s="13">
        <v>8.8931463938435318</v>
      </c>
      <c r="N243" s="13">
        <v>8.9975782524289283</v>
      </c>
      <c r="O243" s="13">
        <v>9.091578863500823</v>
      </c>
      <c r="P243" s="13">
        <v>9.2568001159223066</v>
      </c>
      <c r="Q243" s="13">
        <v>9.4184286040386933</v>
      </c>
      <c r="R243" s="13">
        <v>9.5762166567217619</v>
      </c>
      <c r="S243" s="13">
        <v>9.7307103227492622</v>
      </c>
      <c r="T243" s="13">
        <v>9.8793775849480028</v>
      </c>
      <c r="U243" s="13">
        <v>10.025035175447004</v>
      </c>
      <c r="V243" s="13">
        <v>10.167731582456808</v>
      </c>
      <c r="W243" s="13">
        <v>10.307586649390222</v>
      </c>
      <c r="X243" s="15">
        <v>10.444671998283662</v>
      </c>
      <c r="Y243" s="13">
        <v>10.579064956769233</v>
      </c>
      <c r="Z243" s="16"/>
    </row>
    <row r="244" spans="1:26" x14ac:dyDescent="0.25">
      <c r="A244" s="11" t="s">
        <v>684</v>
      </c>
      <c r="B244" s="11" t="s">
        <v>533</v>
      </c>
      <c r="C244" s="14">
        <v>1.4128490391732844</v>
      </c>
      <c r="D244" s="12">
        <v>1.3533058012507686</v>
      </c>
      <c r="E244" s="12">
        <v>1.451353044663763</v>
      </c>
      <c r="F244" s="12">
        <v>1.4297776421974551</v>
      </c>
      <c r="G244" s="13">
        <v>1.4079426152388113</v>
      </c>
      <c r="H244" s="13">
        <v>1.386624309318069</v>
      </c>
      <c r="I244" s="13">
        <v>1.3623774487964992</v>
      </c>
      <c r="J244" s="13">
        <v>1.3406709161627242</v>
      </c>
      <c r="K244" s="13">
        <v>1.3193309553468338</v>
      </c>
      <c r="L244" s="13">
        <v>1.298359056294123</v>
      </c>
      <c r="M244" s="13">
        <v>1.2777257476937991</v>
      </c>
      <c r="N244" s="13">
        <v>1.2574415103888854</v>
      </c>
      <c r="O244" s="13">
        <v>1.23703163257352</v>
      </c>
      <c r="P244" s="13">
        <v>1.227622431132469</v>
      </c>
      <c r="Q244" s="13">
        <v>1.2189271116874356</v>
      </c>
      <c r="R244" s="13">
        <v>1.2110228405234977</v>
      </c>
      <c r="S244" s="13">
        <v>1.2036506322961935</v>
      </c>
      <c r="T244" s="13">
        <v>1.1964185948404258</v>
      </c>
      <c r="U244" s="13">
        <v>1.1895727315843139</v>
      </c>
      <c r="V244" s="13">
        <v>1.1831005685430296</v>
      </c>
      <c r="W244" s="13">
        <v>1.1769640214448898</v>
      </c>
      <c r="X244" s="15">
        <v>1.171146398204461</v>
      </c>
      <c r="Y244" s="13">
        <v>1.1656303995398465</v>
      </c>
      <c r="Z244" s="16"/>
    </row>
    <row r="245" spans="1:26" x14ac:dyDescent="0.25">
      <c r="A245" s="11" t="s">
        <v>684</v>
      </c>
      <c r="B245" s="11" t="s">
        <v>534</v>
      </c>
      <c r="C245" s="14">
        <v>0.86</v>
      </c>
      <c r="D245" s="12">
        <v>0.80799680199460244</v>
      </c>
      <c r="E245" s="12">
        <v>0.87761380800588429</v>
      </c>
      <c r="F245" s="12">
        <v>0.86163093440746918</v>
      </c>
      <c r="G245" s="13">
        <v>0.84582671272767007</v>
      </c>
      <c r="H245" s="13">
        <v>0.8308229704110085</v>
      </c>
      <c r="I245" s="13">
        <v>0.81773545686667715</v>
      </c>
      <c r="J245" s="13">
        <v>0.80554143848282511</v>
      </c>
      <c r="K245" s="13">
        <v>0.79361076913342721</v>
      </c>
      <c r="L245" s="13">
        <v>0.78193307854749527</v>
      </c>
      <c r="M245" s="13">
        <v>0.77051172881307461</v>
      </c>
      <c r="N245" s="13">
        <v>0.75933304548306957</v>
      </c>
      <c r="O245" s="13">
        <v>0.74779668027856638</v>
      </c>
      <c r="P245" s="13">
        <v>0.7424351619467392</v>
      </c>
      <c r="Q245" s="13">
        <v>0.73692129990750943</v>
      </c>
      <c r="R245" s="13">
        <v>0.73123480492330328</v>
      </c>
      <c r="S245" s="13">
        <v>0.72548559181151151</v>
      </c>
      <c r="T245" s="13">
        <v>0.71950911516125582</v>
      </c>
      <c r="U245" s="13">
        <v>0.7135388807852322</v>
      </c>
      <c r="V245" s="13">
        <v>0.70758123689601227</v>
      </c>
      <c r="W245" s="13">
        <v>0.70165128865629467</v>
      </c>
      <c r="X245" s="15">
        <v>0.69575565655281812</v>
      </c>
      <c r="Y245" s="13">
        <v>0.68990075987087496</v>
      </c>
      <c r="Z245" s="16"/>
    </row>
    <row r="246" spans="1:26" x14ac:dyDescent="0.25">
      <c r="A246" s="11" t="s">
        <v>684</v>
      </c>
      <c r="B246" s="18" t="s">
        <v>535</v>
      </c>
      <c r="C246" s="21">
        <f>D246*(C241/D241)</f>
        <v>4.471430822578343</v>
      </c>
      <c r="D246" s="12">
        <v>4.6895772319082214</v>
      </c>
      <c r="E246" s="12">
        <v>4.968891176522769</v>
      </c>
      <c r="F246" s="12">
        <v>4.8770700643657658</v>
      </c>
      <c r="G246" s="13">
        <v>4.7845797184435632</v>
      </c>
      <c r="H246" s="13">
        <v>4.6937179395656639</v>
      </c>
      <c r="I246" s="13">
        <v>4.5863014244778437</v>
      </c>
      <c r="J246" s="13">
        <v>4.4798326652914344</v>
      </c>
      <c r="K246" s="13">
        <v>4.375269407441019</v>
      </c>
      <c r="L246" s="13">
        <v>4.2726163743276269</v>
      </c>
      <c r="M246" s="13">
        <v>4.1717069137071361</v>
      </c>
      <c r="N246" s="13">
        <v>4.0725956431896488</v>
      </c>
      <c r="O246" s="13">
        <v>3.9744545998302523</v>
      </c>
      <c r="P246" s="13">
        <v>3.9132623674700446</v>
      </c>
      <c r="Q246" s="13">
        <v>3.8559867212324552</v>
      </c>
      <c r="R246" s="13">
        <v>3.8030570797753991</v>
      </c>
      <c r="S246" s="13">
        <v>3.7530368425247742</v>
      </c>
      <c r="T246" s="13">
        <v>3.7045467936352856</v>
      </c>
      <c r="U246" s="13">
        <v>3.6581570480005365</v>
      </c>
      <c r="V246" s="13">
        <v>3.6137973690930707</v>
      </c>
      <c r="W246" s="13">
        <v>3.5712551043275811</v>
      </c>
      <c r="X246" s="15">
        <v>3.5304362522802673</v>
      </c>
      <c r="Y246" s="13">
        <v>3.491243294744089</v>
      </c>
      <c r="Z246" s="16"/>
    </row>
    <row r="247" spans="1:26" x14ac:dyDescent="0.25">
      <c r="A247" s="11" t="s">
        <v>684</v>
      </c>
      <c r="B247" s="11" t="s">
        <v>536</v>
      </c>
      <c r="C247" s="14">
        <v>2.3262549281320681</v>
      </c>
      <c r="D247" s="12">
        <v>2.3162618613315806</v>
      </c>
      <c r="E247" s="12">
        <v>2.4524458403439611</v>
      </c>
      <c r="F247" s="12">
        <v>2.4392894271301229</v>
      </c>
      <c r="G247" s="13">
        <v>2.4247584200709</v>
      </c>
      <c r="H247" s="13">
        <v>2.4102091179566831</v>
      </c>
      <c r="I247" s="13">
        <v>2.3895352682141873</v>
      </c>
      <c r="J247" s="13">
        <v>2.3716302409699219</v>
      </c>
      <c r="K247" s="13">
        <v>2.3537168550455281</v>
      </c>
      <c r="L247" s="13">
        <v>2.3358193942878671</v>
      </c>
      <c r="M247" s="13">
        <v>2.3179068561105094</v>
      </c>
      <c r="N247" s="13">
        <v>2.3000179765788129</v>
      </c>
      <c r="O247" s="13">
        <v>2.281261365651956</v>
      </c>
      <c r="P247" s="13">
        <v>2.2822687882540627</v>
      </c>
      <c r="Q247" s="13">
        <v>2.284201667844532</v>
      </c>
      <c r="R247" s="13">
        <v>2.287180514416816</v>
      </c>
      <c r="S247" s="13">
        <v>2.290756470724252</v>
      </c>
      <c r="T247" s="13">
        <v>2.2941904445084371</v>
      </c>
      <c r="U247" s="13">
        <v>2.2979641056217699</v>
      </c>
      <c r="V247" s="13">
        <v>2.3020579588380556</v>
      </c>
      <c r="W247" s="13">
        <v>2.3064106897298893</v>
      </c>
      <c r="X247" s="15">
        <v>2.3109975177570781</v>
      </c>
      <c r="Y247" s="13">
        <v>2.3157932242851915</v>
      </c>
      <c r="Z247" s="16"/>
    </row>
    <row r="248" spans="1:26" x14ac:dyDescent="0.25">
      <c r="A248" s="11" t="s">
        <v>684</v>
      </c>
      <c r="B248" s="11" t="s">
        <v>537</v>
      </c>
      <c r="C248" s="14">
        <v>0</v>
      </c>
      <c r="D248" s="12">
        <v>1.8838447177358073</v>
      </c>
      <c r="E248" s="12">
        <v>1.9960051931222476</v>
      </c>
      <c r="F248" s="12">
        <v>1.9589034337892524</v>
      </c>
      <c r="G248" s="13">
        <v>1.9212601908768039</v>
      </c>
      <c r="H248" s="13">
        <v>1.8838000863700772</v>
      </c>
      <c r="I248" s="13">
        <v>1.8352438573139533</v>
      </c>
      <c r="J248" s="13">
        <v>1.7864027456355267</v>
      </c>
      <c r="K248" s="13">
        <v>1.7383943217891487</v>
      </c>
      <c r="L248" s="13">
        <v>1.6912307754020315</v>
      </c>
      <c r="M248" s="13">
        <v>1.6448150356144551</v>
      </c>
      <c r="N248" s="13">
        <v>1.5991904647308575</v>
      </c>
      <c r="O248" s="13">
        <v>1.554441616171431</v>
      </c>
      <c r="P248" s="13">
        <v>1.524857593378107</v>
      </c>
      <c r="Q248" s="13">
        <v>1.497622244754619</v>
      </c>
      <c r="R248" s="13">
        <v>1.4729963755240465</v>
      </c>
      <c r="S248" s="13">
        <v>1.4500688582539716</v>
      </c>
      <c r="T248" s="13">
        <v>1.4282130453245554</v>
      </c>
      <c r="U248" s="13">
        <v>1.4075359512804662</v>
      </c>
      <c r="V248" s="13">
        <v>1.387992135315443</v>
      </c>
      <c r="W248" s="13">
        <v>1.3694477980241564</v>
      </c>
      <c r="X248" s="15">
        <v>1.351843846431328</v>
      </c>
      <c r="Y248" s="13">
        <v>1.3351193891135826</v>
      </c>
      <c r="Z248" s="16"/>
    </row>
    <row r="249" spans="1:26" x14ac:dyDescent="0.25">
      <c r="A249" s="11" t="s">
        <v>684</v>
      </c>
      <c r="B249" s="11" t="s">
        <v>538</v>
      </c>
      <c r="C249" s="14">
        <v>0</v>
      </c>
      <c r="D249" s="12">
        <v>0.5627492678289866</v>
      </c>
      <c r="E249" s="12">
        <v>0.5962980446352093</v>
      </c>
      <c r="F249" s="12">
        <v>0.58543822052338246</v>
      </c>
      <c r="G249" s="13">
        <v>0.57469804449450346</v>
      </c>
      <c r="H249" s="13">
        <v>0.56449877549238248</v>
      </c>
      <c r="I249" s="13">
        <v>0.55557354563966199</v>
      </c>
      <c r="J249" s="13">
        <v>0.54725019412046261</v>
      </c>
      <c r="K249" s="13">
        <v>0.53910619618144973</v>
      </c>
      <c r="L249" s="13">
        <v>0.53113457043936285</v>
      </c>
      <c r="M249" s="13">
        <v>0.52333741212363094</v>
      </c>
      <c r="N249" s="13">
        <v>0.515705564724105</v>
      </c>
      <c r="O249" s="13">
        <v>0.50783373657038233</v>
      </c>
      <c r="P249" s="13">
        <v>0.50415949608180721</v>
      </c>
      <c r="Q249" s="13">
        <v>0.50038661444058063</v>
      </c>
      <c r="R249" s="13">
        <v>0.49650186067011726</v>
      </c>
      <c r="S249" s="13">
        <v>0.49257781856423083</v>
      </c>
      <c r="T249" s="13">
        <v>0.48850222954844352</v>
      </c>
      <c r="U249" s="13">
        <v>0.48443298512056204</v>
      </c>
      <c r="V249" s="13">
        <v>0.48037429039608731</v>
      </c>
      <c r="W249" s="13">
        <v>0.47633610478220273</v>
      </c>
      <c r="X249" s="15">
        <v>0.47232279261190691</v>
      </c>
      <c r="Y249" s="13">
        <v>0.46833857909109394</v>
      </c>
      <c r="Z249" s="16"/>
    </row>
    <row r="250" spans="1:26" x14ac:dyDescent="0.25">
      <c r="A250" s="11" t="s">
        <v>684</v>
      </c>
      <c r="B250" s="18" t="s">
        <v>539</v>
      </c>
      <c r="C250" s="21">
        <f>D250*(C241/D241)</f>
        <v>0.48203777769677891</v>
      </c>
      <c r="D250" s="12">
        <v>0.50555481609865482</v>
      </c>
      <c r="E250" s="12">
        <v>0.53569066649782693</v>
      </c>
      <c r="F250" s="12">
        <v>0.52591808575348253</v>
      </c>
      <c r="G250" s="13">
        <v>0.51623222495629828</v>
      </c>
      <c r="H250" s="13">
        <v>0.50699641454473676</v>
      </c>
      <c r="I250" s="13">
        <v>0.4985665047145309</v>
      </c>
      <c r="J250" s="13">
        <v>0.49062660198327862</v>
      </c>
      <c r="K250" s="13">
        <v>0.48285294548788732</v>
      </c>
      <c r="L250" s="13">
        <v>0.47524004736041103</v>
      </c>
      <c r="M250" s="13">
        <v>0.46778749521100133</v>
      </c>
      <c r="N250" s="13">
        <v>0.46048869487733607</v>
      </c>
      <c r="O250" s="13">
        <v>0.45301132120375875</v>
      </c>
      <c r="P250" s="13">
        <v>0.44932945704071287</v>
      </c>
      <c r="Q250" s="13">
        <v>0.44561803616535506</v>
      </c>
      <c r="R250" s="13">
        <v>0.44187189854089848</v>
      </c>
      <c r="S250" s="13">
        <v>0.43813080732223142</v>
      </c>
      <c r="T250" s="13">
        <v>0.43428838285281551</v>
      </c>
      <c r="U250" s="13">
        <v>0.43047717616299874</v>
      </c>
      <c r="V250" s="13">
        <v>0.42669965284643852</v>
      </c>
      <c r="W250" s="13">
        <v>0.42296107531291738</v>
      </c>
      <c r="X250" s="15">
        <v>0.41926373946297468</v>
      </c>
      <c r="Y250" s="13">
        <v>0.41560978682891858</v>
      </c>
      <c r="Z250" s="16"/>
    </row>
    <row r="251" spans="1:26" x14ac:dyDescent="0.25">
      <c r="A251" s="11" t="s">
        <v>684</v>
      </c>
      <c r="B251" s="87" t="s">
        <v>865</v>
      </c>
      <c r="C251" s="21"/>
      <c r="D251" s="12"/>
      <c r="E251" s="12">
        <v>6.9484126144526819</v>
      </c>
      <c r="F251" s="12">
        <v>6.840045851490248</v>
      </c>
      <c r="G251" s="13">
        <v>6.7309703001326957</v>
      </c>
      <c r="H251" s="13">
        <v>6.6252356220462802</v>
      </c>
      <c r="I251" s="13">
        <v>6.5131851109372612</v>
      </c>
      <c r="J251" s="13">
        <v>6.4234054912826677</v>
      </c>
      <c r="K251" s="13">
        <v>6.3351814406527893</v>
      </c>
      <c r="L251" s="13">
        <v>6.2485048754578827</v>
      </c>
      <c r="M251" s="13">
        <v>6.1632891699752195</v>
      </c>
      <c r="N251" s="13">
        <v>6.0795499329813047</v>
      </c>
      <c r="O251" s="13">
        <v>5.9942952852542168</v>
      </c>
      <c r="P251" s="13">
        <v>5.961090208772343</v>
      </c>
      <c r="Q251" s="13">
        <v>5.9299342641363646</v>
      </c>
      <c r="R251" s="13">
        <v>5.9010410700848794</v>
      </c>
      <c r="S251" s="13">
        <v>5.8737480436968585</v>
      </c>
      <c r="T251" s="13">
        <v>5.8462999991368161</v>
      </c>
      <c r="U251" s="13">
        <v>5.8200882349792593</v>
      </c>
      <c r="V251" s="13">
        <v>5.7950826080537805</v>
      </c>
      <c r="W251" s="13">
        <v>5.7711847510918188</v>
      </c>
      <c r="X251" s="15">
        <v>5.7483518277463128</v>
      </c>
      <c r="Y251" s="13">
        <v>5.7265388882548303</v>
      </c>
      <c r="Z251" s="16"/>
    </row>
    <row r="252" spans="1:26" x14ac:dyDescent="0.25">
      <c r="A252" s="11" t="s">
        <v>684</v>
      </c>
      <c r="B252" s="87" t="s">
        <v>775</v>
      </c>
      <c r="C252" s="21"/>
      <c r="D252" s="12"/>
      <c r="E252" s="12">
        <v>0.24943242367215832</v>
      </c>
      <c r="F252" s="12">
        <v>0.24400950219078277</v>
      </c>
      <c r="G252" s="13">
        <v>0.23860553670612436</v>
      </c>
      <c r="H252" s="13">
        <v>0.23335939573179304</v>
      </c>
      <c r="I252" s="13">
        <v>0.22786064740047163</v>
      </c>
      <c r="J252" s="13">
        <v>0.22323724325766864</v>
      </c>
      <c r="K252" s="13">
        <v>0.21870267073392199</v>
      </c>
      <c r="L252" s="13">
        <v>0.21425580202920869</v>
      </c>
      <c r="M252" s="13">
        <v>0.2098920222237583</v>
      </c>
      <c r="N252" s="13">
        <v>0.20561130371845776</v>
      </c>
      <c r="O252" s="13">
        <v>0.20132149022052434</v>
      </c>
      <c r="P252" s="13">
        <v>0.19881762210025031</v>
      </c>
      <c r="Q252" s="13">
        <v>0.1964130848657277</v>
      </c>
      <c r="R252" s="13">
        <v>0.19411831654618922</v>
      </c>
      <c r="S252" s="13">
        <v>0.19190344219765498</v>
      </c>
      <c r="T252" s="13">
        <v>0.18970945039943674</v>
      </c>
      <c r="U252" s="13">
        <v>0.18757936726954633</v>
      </c>
      <c r="V252" s="13">
        <v>0.18551184140386057</v>
      </c>
      <c r="W252" s="13">
        <v>0.18350230226055692</v>
      </c>
      <c r="X252" s="15">
        <v>0.18154871763098884</v>
      </c>
      <c r="Y252" s="13">
        <v>0.17964892534911228</v>
      </c>
      <c r="Z252" s="16"/>
    </row>
    <row r="253" spans="1:26" x14ac:dyDescent="0.25">
      <c r="A253" s="11" t="s">
        <v>684</v>
      </c>
      <c r="B253" s="9" t="s">
        <v>540</v>
      </c>
      <c r="C253" s="14">
        <v>8.9641067146361486</v>
      </c>
      <c r="D253" s="12">
        <v>0</v>
      </c>
      <c r="E253" s="12">
        <v>0</v>
      </c>
      <c r="F253" s="12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0</v>
      </c>
      <c r="V253" s="13">
        <v>0</v>
      </c>
      <c r="W253" s="13">
        <v>0</v>
      </c>
      <c r="X253" s="15">
        <v>0</v>
      </c>
      <c r="Y253" s="13">
        <v>0</v>
      </c>
      <c r="Z253" s="16"/>
    </row>
    <row r="254" spans="1:26" x14ac:dyDescent="0.25">
      <c r="A254" s="11" t="s">
        <v>684</v>
      </c>
      <c r="B254" s="11" t="s">
        <v>541</v>
      </c>
      <c r="C254" s="14">
        <v>0</v>
      </c>
      <c r="D254" s="12">
        <v>0</v>
      </c>
      <c r="E254" s="12">
        <v>0</v>
      </c>
      <c r="F254" s="12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0</v>
      </c>
      <c r="V254" s="13">
        <v>0</v>
      </c>
      <c r="W254" s="13">
        <v>0</v>
      </c>
      <c r="X254" s="15">
        <v>0</v>
      </c>
      <c r="Y254" s="13">
        <v>0</v>
      </c>
      <c r="Z254" s="16"/>
    </row>
    <row r="255" spans="1:26" x14ac:dyDescent="0.25">
      <c r="A255" s="11" t="s">
        <v>684</v>
      </c>
      <c r="B255" s="11" t="s">
        <v>542</v>
      </c>
      <c r="C255" s="14">
        <v>0</v>
      </c>
      <c r="D255" s="12">
        <v>0</v>
      </c>
      <c r="E255" s="12">
        <v>0</v>
      </c>
      <c r="F255" s="12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0</v>
      </c>
      <c r="V255" s="13">
        <v>0</v>
      </c>
      <c r="W255" s="13">
        <v>0</v>
      </c>
      <c r="X255" s="15">
        <v>0</v>
      </c>
      <c r="Y255" s="13">
        <v>0</v>
      </c>
      <c r="Z255" s="16"/>
    </row>
    <row r="256" spans="1:26" x14ac:dyDescent="0.25">
      <c r="A256" s="11" t="s">
        <v>684</v>
      </c>
      <c r="B256" s="9" t="s">
        <v>543</v>
      </c>
      <c r="C256" s="14">
        <v>76.633413498727208</v>
      </c>
      <c r="D256" s="12">
        <v>78.666600000000003</v>
      </c>
      <c r="E256" s="12">
        <v>77.860005670660897</v>
      </c>
      <c r="F256" s="12">
        <v>77.759601258578655</v>
      </c>
      <c r="G256" s="13">
        <v>77.65945789796784</v>
      </c>
      <c r="H256" s="13">
        <v>77.559574910094597</v>
      </c>
      <c r="I256" s="13">
        <v>77.310005563809213</v>
      </c>
      <c r="J256" s="13">
        <v>76.994454520691633</v>
      </c>
      <c r="K256" s="13">
        <v>76.784087158613232</v>
      </c>
      <c r="L256" s="13">
        <v>76.573719796534846</v>
      </c>
      <c r="M256" s="13">
        <v>76.258168753417252</v>
      </c>
      <c r="N256" s="13">
        <v>76.047801391338865</v>
      </c>
      <c r="O256" s="13">
        <v>76.152985072378058</v>
      </c>
      <c r="P256" s="13">
        <v>75.942617710299672</v>
      </c>
      <c r="Q256" s="13">
        <v>75.732250348221271</v>
      </c>
      <c r="R256" s="13">
        <v>75.52188298614287</v>
      </c>
      <c r="S256" s="13">
        <v>75.311515624064484</v>
      </c>
      <c r="T256" s="13">
        <v>75.101148261986097</v>
      </c>
      <c r="U256" s="13">
        <v>74.99596458094689</v>
      </c>
      <c r="V256" s="13">
        <v>74.785597218868503</v>
      </c>
      <c r="W256" s="13">
        <v>74.68041353782931</v>
      </c>
      <c r="X256" s="15">
        <v>74.575229856790116</v>
      </c>
      <c r="Y256" s="13">
        <v>74.36486249471173</v>
      </c>
      <c r="Z256" s="16"/>
    </row>
    <row r="257" spans="1:26" x14ac:dyDescent="0.25">
      <c r="A257" s="11" t="s">
        <v>684</v>
      </c>
      <c r="B257" s="11" t="s">
        <v>544</v>
      </c>
      <c r="C257" s="14">
        <v>20.670262825909923</v>
      </c>
      <c r="D257" s="12">
        <v>21.129114569072417</v>
      </c>
      <c r="E257" s="12">
        <v>21.028539717690435</v>
      </c>
      <c r="F257" s="12">
        <v>21.025215488096155</v>
      </c>
      <c r="G257" s="13">
        <v>21.019498158125906</v>
      </c>
      <c r="H257" s="13">
        <v>21.009756355098947</v>
      </c>
      <c r="I257" s="13">
        <v>20.924138516198813</v>
      </c>
      <c r="J257" s="13">
        <v>20.836660583157769</v>
      </c>
      <c r="K257" s="13">
        <v>20.776924703589888</v>
      </c>
      <c r="L257" s="13">
        <v>20.716559259078526</v>
      </c>
      <c r="M257" s="13">
        <v>20.626886660214023</v>
      </c>
      <c r="N257" s="13">
        <v>20.56500075318041</v>
      </c>
      <c r="O257" s="13">
        <v>20.590993919545724</v>
      </c>
      <c r="P257" s="13">
        <v>20.536377103318973</v>
      </c>
      <c r="Q257" s="13">
        <v>20.48774975086306</v>
      </c>
      <c r="R257" s="13">
        <v>20.445895349862301</v>
      </c>
      <c r="S257" s="13">
        <v>20.408089972103159</v>
      </c>
      <c r="T257" s="13">
        <v>20.373632535195053</v>
      </c>
      <c r="U257" s="13">
        <v>20.370233765468022</v>
      </c>
      <c r="V257" s="13">
        <v>20.340679579686274</v>
      </c>
      <c r="W257" s="13">
        <v>20.341775960811248</v>
      </c>
      <c r="X257" s="15">
        <v>20.344807050668688</v>
      </c>
      <c r="Y257" s="13">
        <v>20.320877613922693</v>
      </c>
      <c r="Z257" s="16"/>
    </row>
    <row r="258" spans="1:26" x14ac:dyDescent="0.25">
      <c r="A258" s="11" t="s">
        <v>684</v>
      </c>
      <c r="B258" s="11" t="s">
        <v>545</v>
      </c>
      <c r="C258" s="14">
        <v>18.011030197611635</v>
      </c>
      <c r="D258" s="12">
        <v>18.079735621924574</v>
      </c>
      <c r="E258" s="12">
        <v>18.184774786728187</v>
      </c>
      <c r="F258" s="12">
        <v>18.185148094814274</v>
      </c>
      <c r="G258" s="13">
        <v>18.183275961955413</v>
      </c>
      <c r="H258" s="13">
        <v>18.177534645926865</v>
      </c>
      <c r="I258" s="13">
        <v>18.101655778470995</v>
      </c>
      <c r="J258" s="13">
        <v>18.015831185393651</v>
      </c>
      <c r="K258" s="13">
        <v>17.953929765685444</v>
      </c>
      <c r="L258" s="13">
        <v>17.891419368861829</v>
      </c>
      <c r="M258" s="13">
        <v>17.803516941424878</v>
      </c>
      <c r="N258" s="13">
        <v>17.739540495330914</v>
      </c>
      <c r="O258" s="13">
        <v>17.751691445448319</v>
      </c>
      <c r="P258" s="13">
        <v>17.694967972563934</v>
      </c>
      <c r="Q258" s="13">
        <v>17.644247503006554</v>
      </c>
      <c r="R258" s="13">
        <v>17.600317275764144</v>
      </c>
      <c r="S258" s="13">
        <v>17.56046119485741</v>
      </c>
      <c r="T258" s="13">
        <v>17.523981923482577</v>
      </c>
      <c r="U258" s="13">
        <v>17.514588198193533</v>
      </c>
      <c r="V258" s="13">
        <v>17.483064267004892</v>
      </c>
      <c r="W258" s="13">
        <v>17.478193811005681</v>
      </c>
      <c r="X258" s="15">
        <v>17.475267726688259</v>
      </c>
      <c r="Y258" s="13">
        <v>17.449453697580331</v>
      </c>
      <c r="Z258" s="16"/>
    </row>
    <row r="259" spans="1:26" x14ac:dyDescent="0.25">
      <c r="A259" s="11" t="s">
        <v>684</v>
      </c>
      <c r="B259" s="11" t="s">
        <v>546</v>
      </c>
      <c r="C259" s="14">
        <v>0.99999999999999989</v>
      </c>
      <c r="D259" s="12">
        <v>1.0221019773901432</v>
      </c>
      <c r="E259" s="12">
        <v>1.0372586412178977</v>
      </c>
      <c r="F259" s="12">
        <v>1.0352680585628398</v>
      </c>
      <c r="G259" s="13">
        <v>1.0332834208191772</v>
      </c>
      <c r="H259" s="13">
        <v>1.0313016833672637</v>
      </c>
      <c r="I259" s="13">
        <v>1.0272722550474755</v>
      </c>
      <c r="J259" s="13">
        <v>1.0219459051505928</v>
      </c>
      <c r="K259" s="13">
        <v>1.018018109810467</v>
      </c>
      <c r="L259" s="13">
        <v>1.0140913626371704</v>
      </c>
      <c r="M259" s="13">
        <v>1.0087737687233642</v>
      </c>
      <c r="N259" s="13">
        <v>1.0048500438890717</v>
      </c>
      <c r="O259" s="13">
        <v>1.0050984727910472</v>
      </c>
      <c r="P259" s="13">
        <v>1.001189444332977</v>
      </c>
      <c r="Q259" s="13">
        <v>0.9972955220885108</v>
      </c>
      <c r="R259" s="13">
        <v>0.9934188940728419</v>
      </c>
      <c r="S259" s="13">
        <v>0.98955433784594615</v>
      </c>
      <c r="T259" s="13">
        <v>0.98570070659633524</v>
      </c>
      <c r="U259" s="13">
        <v>0.98323543945509129</v>
      </c>
      <c r="V259" s="13">
        <v>0.97939898559304328</v>
      </c>
      <c r="W259" s="13">
        <v>0.97694723956385221</v>
      </c>
      <c r="X259" s="15">
        <v>0.97450104887469902</v>
      </c>
      <c r="Y259" s="13">
        <v>0.97068727496962581</v>
      </c>
      <c r="Z259" s="16"/>
    </row>
    <row r="260" spans="1:26" x14ac:dyDescent="0.25">
      <c r="A260" s="11" t="s">
        <v>684</v>
      </c>
      <c r="B260" s="11" t="s">
        <v>547</v>
      </c>
      <c r="C260" s="14">
        <v>0</v>
      </c>
      <c r="D260" s="12">
        <v>0</v>
      </c>
      <c r="E260" s="12">
        <v>0</v>
      </c>
      <c r="F260" s="12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0</v>
      </c>
      <c r="V260" s="13">
        <v>0</v>
      </c>
      <c r="W260" s="13">
        <v>0</v>
      </c>
      <c r="X260" s="15">
        <v>0</v>
      </c>
      <c r="Y260" s="13">
        <v>0</v>
      </c>
      <c r="Z260" s="16"/>
    </row>
    <row r="261" spans="1:26" x14ac:dyDescent="0.25">
      <c r="A261" s="11" t="s">
        <v>684</v>
      </c>
      <c r="B261" s="11" t="s">
        <v>548</v>
      </c>
      <c r="C261" s="14">
        <v>0</v>
      </c>
      <c r="D261" s="12">
        <v>0</v>
      </c>
      <c r="E261" s="12">
        <v>0</v>
      </c>
      <c r="F261" s="12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0</v>
      </c>
      <c r="W261" s="13">
        <v>0</v>
      </c>
      <c r="X261" s="15">
        <v>0</v>
      </c>
      <c r="Y261" s="13">
        <v>0</v>
      </c>
      <c r="Z261" s="16"/>
    </row>
    <row r="262" spans="1:26" x14ac:dyDescent="0.25">
      <c r="A262" s="11" t="s">
        <v>684</v>
      </c>
      <c r="B262" s="9" t="s">
        <v>549</v>
      </c>
      <c r="C262" s="14">
        <v>7.8832462510717392</v>
      </c>
      <c r="D262" s="12">
        <v>8.0128111922173684</v>
      </c>
      <c r="E262" s="12">
        <v>7.9342098696813679</v>
      </c>
      <c r="F262" s="12">
        <v>7.8985518211598684</v>
      </c>
      <c r="G262" s="13">
        <v>7.8603311988986189</v>
      </c>
      <c r="H262" s="13">
        <v>7.8249443515934836</v>
      </c>
      <c r="I262" s="13">
        <v>7.7931478510918657</v>
      </c>
      <c r="J262" s="13">
        <v>7.7579961000250242</v>
      </c>
      <c r="K262" s="13">
        <v>7.7231381805954227</v>
      </c>
      <c r="L262" s="13">
        <v>7.6885768773033289</v>
      </c>
      <c r="M262" s="13">
        <v>7.6543454817999166</v>
      </c>
      <c r="N262" s="13">
        <v>7.6204387748054696</v>
      </c>
      <c r="O262" s="13">
        <v>7.5818220522516997</v>
      </c>
      <c r="P262" s="13">
        <v>7.6059062281850069</v>
      </c>
      <c r="Q262" s="13">
        <v>7.6295001316980455</v>
      </c>
      <c r="R262" s="13">
        <v>7.6525436908976108</v>
      </c>
      <c r="S262" s="13">
        <v>7.6752966607399244</v>
      </c>
      <c r="T262" s="13">
        <v>7.6957464931628081</v>
      </c>
      <c r="U262" s="13">
        <v>7.7160646811278513</v>
      </c>
      <c r="V262" s="13">
        <v>7.7362718105095913</v>
      </c>
      <c r="W262" s="13">
        <v>7.7564121226849032</v>
      </c>
      <c r="X262" s="15">
        <v>7.7765095638902775</v>
      </c>
      <c r="Y262" s="13">
        <v>7.7965885693303232</v>
      </c>
      <c r="Z262" s="16"/>
    </row>
    <row r="263" spans="1:26" x14ac:dyDescent="0.25">
      <c r="A263" s="11" t="s">
        <v>684</v>
      </c>
      <c r="B263" s="11" t="s">
        <v>550</v>
      </c>
      <c r="C263" s="14">
        <v>2.2707328235911706</v>
      </c>
      <c r="D263" s="12">
        <v>2.2405846932235276</v>
      </c>
      <c r="E263" s="12">
        <v>2.2693397563977116</v>
      </c>
      <c r="F263" s="12">
        <v>2.2687763926217115</v>
      </c>
      <c r="G263" s="13">
        <v>2.2670081175094223</v>
      </c>
      <c r="H263" s="13">
        <v>2.2655131214501925</v>
      </c>
      <c r="I263" s="13">
        <v>2.2627954843385476</v>
      </c>
      <c r="J263" s="13">
        <v>2.2585358296799698</v>
      </c>
      <c r="K263" s="13">
        <v>2.2541196652061863</v>
      </c>
      <c r="L263" s="13">
        <v>2.2495582143671302</v>
      </c>
      <c r="M263" s="13">
        <v>2.2448541109354934</v>
      </c>
      <c r="N263" s="13">
        <v>2.2400207525264459</v>
      </c>
      <c r="O263" s="13">
        <v>2.2337451059480249</v>
      </c>
      <c r="P263" s="13">
        <v>2.2460289295778271</v>
      </c>
      <c r="Q263" s="13">
        <v>2.2583535992459245</v>
      </c>
      <c r="R263" s="13">
        <v>2.2707311267025023</v>
      </c>
      <c r="S263" s="13">
        <v>2.2830939376825343</v>
      </c>
      <c r="T263" s="13">
        <v>2.2948014522707161</v>
      </c>
      <c r="U263" s="13">
        <v>2.3064517545630423</v>
      </c>
      <c r="V263" s="13">
        <v>2.3180421981270838</v>
      </c>
      <c r="W263" s="13">
        <v>2.32956512657905</v>
      </c>
      <c r="X263" s="15">
        <v>2.3410182335305594</v>
      </c>
      <c r="Y263" s="13">
        <v>2.3523995707111971</v>
      </c>
      <c r="Z263" s="16"/>
    </row>
    <row r="264" spans="1:26" x14ac:dyDescent="0.25">
      <c r="A264" s="11" t="s">
        <v>684</v>
      </c>
      <c r="B264" s="11" t="s">
        <v>551</v>
      </c>
      <c r="C264" s="14">
        <v>2.6573992870095551</v>
      </c>
      <c r="D264" s="12">
        <v>2.6837873250388609</v>
      </c>
      <c r="E264" s="12">
        <v>2.7128815434681135</v>
      </c>
      <c r="F264" s="12">
        <v>2.7099272882649617</v>
      </c>
      <c r="G264" s="13">
        <v>2.7058810805893359</v>
      </c>
      <c r="H264" s="13">
        <v>2.7025877249405514</v>
      </c>
      <c r="I264" s="13">
        <v>2.6999931679309781</v>
      </c>
      <c r="J264" s="13">
        <v>2.6960725583042215</v>
      </c>
      <c r="K264" s="13">
        <v>2.6921550003975692</v>
      </c>
      <c r="L264" s="13">
        <v>2.6882446639470414</v>
      </c>
      <c r="M264" s="13">
        <v>2.6843535866212371</v>
      </c>
      <c r="N264" s="13">
        <v>2.6804839127723139</v>
      </c>
      <c r="O264" s="13">
        <v>2.6748815960633925</v>
      </c>
      <c r="P264" s="13">
        <v>2.691391068525566</v>
      </c>
      <c r="Q264" s="13">
        <v>2.7077786585842127</v>
      </c>
      <c r="R264" s="13">
        <v>2.7240111947489867</v>
      </c>
      <c r="S264" s="13">
        <v>2.7401555392170995</v>
      </c>
      <c r="T264" s="13">
        <v>2.7554791482084422</v>
      </c>
      <c r="U264" s="13">
        <v>2.7707453345747437</v>
      </c>
      <c r="V264" s="13">
        <v>2.7859552681023629</v>
      </c>
      <c r="W264" s="13">
        <v>2.801118996705219</v>
      </c>
      <c r="X264" s="15">
        <v>2.8162404867292317</v>
      </c>
      <c r="Y264" s="13">
        <v>2.8313244754134486</v>
      </c>
      <c r="Z264" s="16"/>
    </row>
    <row r="265" spans="1:26" x14ac:dyDescent="0.25">
      <c r="A265" s="11" t="s">
        <v>684</v>
      </c>
      <c r="B265" s="11" t="s">
        <v>552</v>
      </c>
      <c r="C265" s="14">
        <v>2.2977974442938618</v>
      </c>
      <c r="D265" s="12">
        <v>2.2984388599604064</v>
      </c>
      <c r="E265" s="12">
        <v>2.363674643969977</v>
      </c>
      <c r="F265" s="12">
        <v>2.3611205604021812</v>
      </c>
      <c r="G265" s="13">
        <v>2.357820212245759</v>
      </c>
      <c r="H265" s="13">
        <v>2.3553791633733008</v>
      </c>
      <c r="I265" s="13">
        <v>2.3537990200885144</v>
      </c>
      <c r="J265" s="13">
        <v>2.351267760022818</v>
      </c>
      <c r="K265" s="13">
        <v>2.3489328005032108</v>
      </c>
      <c r="L265" s="13">
        <v>2.3467959629336241</v>
      </c>
      <c r="M265" s="13">
        <v>2.344866673945722</v>
      </c>
      <c r="N265" s="13">
        <v>2.3431450483436227</v>
      </c>
      <c r="O265" s="13">
        <v>2.3400876178043832</v>
      </c>
      <c r="P265" s="13">
        <v>2.3565600923390022</v>
      </c>
      <c r="Q265" s="13">
        <v>2.3731228590665081</v>
      </c>
      <c r="R265" s="13">
        <v>2.3897425893250515</v>
      </c>
      <c r="S265" s="13">
        <v>2.4064835470880261</v>
      </c>
      <c r="T265" s="13">
        <v>2.4227024510819786</v>
      </c>
      <c r="U265" s="13">
        <v>2.4390706173564056</v>
      </c>
      <c r="V265" s="13">
        <v>2.4555884193657382</v>
      </c>
      <c r="W265" s="13">
        <v>2.4722651038845647</v>
      </c>
      <c r="X265" s="15">
        <v>2.489103818475201</v>
      </c>
      <c r="Y265" s="13">
        <v>2.5061084676802858</v>
      </c>
      <c r="Z265" s="16"/>
    </row>
    <row r="266" spans="1:26" x14ac:dyDescent="0.25">
      <c r="A266" s="11" t="s">
        <v>684</v>
      </c>
      <c r="B266" s="11" t="s">
        <v>553</v>
      </c>
      <c r="C266" s="14">
        <v>0.83199999999999996</v>
      </c>
      <c r="D266" s="12">
        <v>0.81858902113041387</v>
      </c>
      <c r="E266" s="12">
        <v>0.82125480953056895</v>
      </c>
      <c r="F266" s="12">
        <v>0.8133567217217077</v>
      </c>
      <c r="G266" s="13">
        <v>0.80531108336801094</v>
      </c>
      <c r="H266" s="13">
        <v>0.79768151939340959</v>
      </c>
      <c r="I266" s="13">
        <v>0.79079932943397113</v>
      </c>
      <c r="J266" s="13">
        <v>0.78368178886813633</v>
      </c>
      <c r="K266" s="13">
        <v>0.77664872138675434</v>
      </c>
      <c r="L266" s="13">
        <v>0.76969811802828836</v>
      </c>
      <c r="M266" s="13">
        <v>0.76283346910119698</v>
      </c>
      <c r="N266" s="13">
        <v>0.75605132322426682</v>
      </c>
      <c r="O266" s="13">
        <v>0.74883229849468269</v>
      </c>
      <c r="P266" s="13">
        <v>0.74779976031758189</v>
      </c>
      <c r="Q266" s="13">
        <v>0.74668181757976104</v>
      </c>
      <c r="R266" s="13">
        <v>0.74547435530604811</v>
      </c>
      <c r="S266" s="13">
        <v>0.74422348245806491</v>
      </c>
      <c r="T266" s="13">
        <v>0.74274236550189909</v>
      </c>
      <c r="U266" s="13">
        <v>0.74124955519609803</v>
      </c>
      <c r="V266" s="13">
        <v>0.73974978144955794</v>
      </c>
      <c r="W266" s="13">
        <v>0.7382508669544261</v>
      </c>
      <c r="X266" s="15">
        <v>0.73675732831689889</v>
      </c>
      <c r="Y266" s="13">
        <v>0.73527349229375782</v>
      </c>
      <c r="Z266" s="16"/>
    </row>
    <row r="267" spans="1:26" x14ac:dyDescent="0.25">
      <c r="A267" s="11" t="s">
        <v>684</v>
      </c>
      <c r="B267" s="11" t="s">
        <v>554</v>
      </c>
      <c r="C267" s="14">
        <v>2.4677018521244802</v>
      </c>
      <c r="D267" s="12">
        <v>2.5123529418165393</v>
      </c>
      <c r="E267" s="12">
        <v>2.4478421762609939</v>
      </c>
      <c r="F267" s="12">
        <v>2.4147601561615524</v>
      </c>
      <c r="G267" s="13">
        <v>2.3813565390289035</v>
      </c>
      <c r="H267" s="13">
        <v>2.3492234933256602</v>
      </c>
      <c r="I267" s="13">
        <v>2.3179411879442098</v>
      </c>
      <c r="J267" s="13">
        <v>2.2858366247123336</v>
      </c>
      <c r="K267" s="13">
        <v>2.2540946428713116</v>
      </c>
      <c r="L267" s="13">
        <v>2.222710352936998</v>
      </c>
      <c r="M267" s="13">
        <v>2.1916799397273685</v>
      </c>
      <c r="N267" s="13">
        <v>2.1609983989339687</v>
      </c>
      <c r="O267" s="13">
        <v>2.1293398614328747</v>
      </c>
      <c r="P267" s="13">
        <v>2.1155709662398574</v>
      </c>
      <c r="Q267" s="13">
        <v>2.1018446911390827</v>
      </c>
      <c r="R267" s="13">
        <v>2.0882089024159511</v>
      </c>
      <c r="S267" s="13">
        <v>2.0746743805582035</v>
      </c>
      <c r="T267" s="13">
        <v>2.0606986384417993</v>
      </c>
      <c r="U267" s="13">
        <v>2.0468575344402655</v>
      </c>
      <c r="V267" s="13">
        <v>2.033164741904844</v>
      </c>
      <c r="W267" s="13">
        <v>2.019627321139887</v>
      </c>
      <c r="X267" s="15">
        <v>2.0062539825315922</v>
      </c>
      <c r="Y267" s="13">
        <v>1.9930518260155046</v>
      </c>
      <c r="Z267" s="16"/>
    </row>
    <row r="268" spans="1:26" x14ac:dyDescent="0.25">
      <c r="A268" s="11" t="s">
        <v>684</v>
      </c>
      <c r="B268" s="11" t="s">
        <v>555</v>
      </c>
      <c r="C268" s="14">
        <v>0</v>
      </c>
      <c r="D268" s="12">
        <v>0</v>
      </c>
      <c r="E268" s="12">
        <v>0</v>
      </c>
      <c r="F268" s="12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5">
        <v>0</v>
      </c>
      <c r="Y268" s="13">
        <v>0</v>
      </c>
      <c r="Z268" s="16"/>
    </row>
    <row r="269" spans="1:26" x14ac:dyDescent="0.25">
      <c r="A269" s="11" t="s">
        <v>684</v>
      </c>
      <c r="B269" s="11" t="s">
        <v>556</v>
      </c>
      <c r="C269" s="14">
        <v>0</v>
      </c>
      <c r="D269" s="12">
        <v>0</v>
      </c>
      <c r="E269" s="12">
        <v>0</v>
      </c>
      <c r="F269" s="12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3">
        <v>0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0</v>
      </c>
      <c r="V269" s="13">
        <v>0</v>
      </c>
      <c r="W269" s="13">
        <v>0</v>
      </c>
      <c r="X269" s="15">
        <v>0</v>
      </c>
      <c r="Y269" s="13">
        <v>0</v>
      </c>
      <c r="Z269" s="16"/>
    </row>
    <row r="270" spans="1:26" x14ac:dyDescent="0.25">
      <c r="A270" s="11" t="s">
        <v>684</v>
      </c>
      <c r="B270" s="9" t="s">
        <v>557</v>
      </c>
      <c r="C270" s="14">
        <v>11.407584652233128</v>
      </c>
      <c r="D270" s="12">
        <v>11.600099660638344</v>
      </c>
      <c r="E270" s="12">
        <v>11.606317669595256</v>
      </c>
      <c r="F270" s="12">
        <v>11.606317669595256</v>
      </c>
      <c r="G270" s="13">
        <v>11.606317669595256</v>
      </c>
      <c r="H270" s="13">
        <v>11.606317669595256</v>
      </c>
      <c r="I270" s="13">
        <v>11.606317669595256</v>
      </c>
      <c r="J270" s="13">
        <v>11.606317669595256</v>
      </c>
      <c r="K270" s="13">
        <v>11.606317669595256</v>
      </c>
      <c r="L270" s="13">
        <v>11.606317669595256</v>
      </c>
      <c r="M270" s="13">
        <v>11.606317669595256</v>
      </c>
      <c r="N270" s="13">
        <v>11.606317669595256</v>
      </c>
      <c r="O270" s="13">
        <v>11.606317669595256</v>
      </c>
      <c r="P270" s="13">
        <v>11.606317669595256</v>
      </c>
      <c r="Q270" s="13">
        <v>11.606317669595256</v>
      </c>
      <c r="R270" s="13">
        <v>11.606317669595256</v>
      </c>
      <c r="S270" s="13">
        <v>11.606317669595256</v>
      </c>
      <c r="T270" s="13">
        <v>11.606317669595256</v>
      </c>
      <c r="U270" s="13">
        <v>11.606317669595256</v>
      </c>
      <c r="V270" s="13">
        <v>11.606317669595256</v>
      </c>
      <c r="W270" s="13">
        <v>11.606317669595256</v>
      </c>
      <c r="X270" s="15">
        <v>11.606317669595256</v>
      </c>
      <c r="Y270" s="13">
        <v>11.606317669595256</v>
      </c>
      <c r="Z270" s="16"/>
    </row>
    <row r="271" spans="1:26" x14ac:dyDescent="0.25">
      <c r="A271" s="11" t="s">
        <v>684</v>
      </c>
      <c r="B271" s="11" t="s">
        <v>558</v>
      </c>
      <c r="C271" s="14">
        <v>0</v>
      </c>
      <c r="D271" s="12">
        <v>0</v>
      </c>
      <c r="E271" s="12">
        <v>0</v>
      </c>
      <c r="F271" s="12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0</v>
      </c>
      <c r="V271" s="13">
        <v>0</v>
      </c>
      <c r="W271" s="13">
        <v>0</v>
      </c>
      <c r="X271" s="15">
        <v>0</v>
      </c>
      <c r="Y271" s="13">
        <v>0</v>
      </c>
      <c r="Z271" s="16"/>
    </row>
    <row r="272" spans="1:26" x14ac:dyDescent="0.25">
      <c r="A272" s="11" t="s">
        <v>684</v>
      </c>
      <c r="B272" s="11" t="s">
        <v>559</v>
      </c>
      <c r="C272" s="14">
        <v>0</v>
      </c>
      <c r="D272" s="12">
        <v>0</v>
      </c>
      <c r="E272" s="12">
        <v>0</v>
      </c>
      <c r="F272" s="12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0</v>
      </c>
      <c r="R272" s="13">
        <v>0</v>
      </c>
      <c r="S272" s="13">
        <v>0</v>
      </c>
      <c r="T272" s="13">
        <v>0</v>
      </c>
      <c r="U272" s="13">
        <v>0</v>
      </c>
      <c r="V272" s="13">
        <v>0</v>
      </c>
      <c r="W272" s="13">
        <v>0</v>
      </c>
      <c r="X272" s="15">
        <v>0</v>
      </c>
      <c r="Y272" s="13">
        <v>0</v>
      </c>
      <c r="Z272" s="16"/>
    </row>
    <row r="273" spans="1:26" x14ac:dyDescent="0.25">
      <c r="A273" s="11" t="s">
        <v>684</v>
      </c>
      <c r="B273" s="9" t="s">
        <v>560</v>
      </c>
      <c r="C273" s="14">
        <v>17.7602668622186</v>
      </c>
      <c r="D273" s="12">
        <v>0</v>
      </c>
      <c r="E273" s="12">
        <v>0</v>
      </c>
      <c r="F273" s="12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5">
        <v>0</v>
      </c>
      <c r="Y273" s="13">
        <v>0</v>
      </c>
      <c r="Z273" s="16"/>
    </row>
    <row r="274" spans="1:26" x14ac:dyDescent="0.25">
      <c r="A274" s="11" t="s">
        <v>684</v>
      </c>
      <c r="B274" s="11" t="s">
        <v>561</v>
      </c>
      <c r="C274" s="14">
        <v>0</v>
      </c>
      <c r="D274" s="12">
        <v>0</v>
      </c>
      <c r="E274" s="12">
        <v>0</v>
      </c>
      <c r="F274" s="12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0</v>
      </c>
      <c r="V274" s="13">
        <v>0</v>
      </c>
      <c r="W274" s="13">
        <v>0</v>
      </c>
      <c r="X274" s="15">
        <v>0</v>
      </c>
      <c r="Y274" s="13">
        <v>0</v>
      </c>
      <c r="Z274" s="16"/>
    </row>
    <row r="275" spans="1:26" x14ac:dyDescent="0.25">
      <c r="A275" s="11" t="s">
        <v>684</v>
      </c>
      <c r="B275" s="11" t="s">
        <v>562</v>
      </c>
      <c r="C275" s="14">
        <v>0</v>
      </c>
      <c r="D275" s="12">
        <v>0</v>
      </c>
      <c r="E275" s="12">
        <v>0</v>
      </c>
      <c r="F275" s="12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3">
        <v>0</v>
      </c>
      <c r="U275" s="13">
        <v>0</v>
      </c>
      <c r="V275" s="13">
        <v>0</v>
      </c>
      <c r="W275" s="13">
        <v>0</v>
      </c>
      <c r="X275" s="15">
        <v>0</v>
      </c>
      <c r="Y275" s="13">
        <v>0</v>
      </c>
      <c r="Z275" s="16"/>
    </row>
    <row r="276" spans="1:26" x14ac:dyDescent="0.25">
      <c r="A276" s="11" t="s">
        <v>685</v>
      </c>
      <c r="B276" s="9" t="s">
        <v>563</v>
      </c>
      <c r="C276" s="14">
        <v>12.290554660633171</v>
      </c>
      <c r="D276" s="96">
        <v>12.374205849788863</v>
      </c>
      <c r="E276" s="96">
        <v>12.667493751127338</v>
      </c>
      <c r="F276" s="96">
        <v>12.798806450831654</v>
      </c>
      <c r="G276" s="97">
        <v>12.927618015887765</v>
      </c>
      <c r="H276" s="97">
        <v>13.06217277161277</v>
      </c>
      <c r="I276" s="97">
        <v>13.191315592232073</v>
      </c>
      <c r="J276" s="97">
        <v>13.332559936776036</v>
      </c>
      <c r="K276" s="97">
        <v>13.478096512826129</v>
      </c>
      <c r="L276" s="97">
        <v>13.628023965466978</v>
      </c>
      <c r="M276" s="97">
        <v>13.782380398177631</v>
      </c>
      <c r="N276" s="97">
        <v>13.941292174750611</v>
      </c>
      <c r="O276" s="97">
        <v>14.096494689702711</v>
      </c>
      <c r="P276" s="97">
        <v>14.375502954503126</v>
      </c>
      <c r="Q276" s="97">
        <v>14.662999861369647</v>
      </c>
      <c r="R276" s="97">
        <v>14.958949152639493</v>
      </c>
      <c r="S276" s="97">
        <v>15.262973376651228</v>
      </c>
      <c r="T276" s="97">
        <v>15.570784039070253</v>
      </c>
      <c r="U276" s="97">
        <v>15.886422856559436</v>
      </c>
      <c r="V276" s="97">
        <v>16.209943683165687</v>
      </c>
      <c r="W276" s="97">
        <v>16.541407733702332</v>
      </c>
      <c r="X276" s="98">
        <v>16.880905218239157</v>
      </c>
      <c r="Y276" s="97">
        <v>17.228541417360464</v>
      </c>
      <c r="Z276" s="16"/>
    </row>
    <row r="277" spans="1:26" x14ac:dyDescent="0.25">
      <c r="A277" s="11" t="s">
        <v>685</v>
      </c>
      <c r="B277" s="11" t="s">
        <v>564</v>
      </c>
      <c r="C277" s="14">
        <v>2.1243060955310318</v>
      </c>
      <c r="D277" s="96">
        <v>2.1415968971668944</v>
      </c>
      <c r="E277" s="96">
        <v>2.2222000928993424</v>
      </c>
      <c r="F277" s="96">
        <v>2.2569028962816917</v>
      </c>
      <c r="G277" s="97">
        <v>2.2906116210012959</v>
      </c>
      <c r="H277" s="97">
        <v>2.3246854257559706</v>
      </c>
      <c r="I277" s="97">
        <v>2.3555872430665672</v>
      </c>
      <c r="J277" s="97">
        <v>2.3883950540419119</v>
      </c>
      <c r="K277" s="97">
        <v>2.4214490221765512</v>
      </c>
      <c r="L277" s="97">
        <v>2.4547460270053558</v>
      </c>
      <c r="M277" s="97">
        <v>2.4882549307107156</v>
      </c>
      <c r="N277" s="97">
        <v>2.5219792658914515</v>
      </c>
      <c r="O277" s="97">
        <v>2.5545490614175823</v>
      </c>
      <c r="P277" s="97">
        <v>2.6091758802993992</v>
      </c>
      <c r="Q277" s="97">
        <v>2.6650226837261659</v>
      </c>
      <c r="R277" s="97">
        <v>2.7220841975090257</v>
      </c>
      <c r="S277" s="97">
        <v>2.780117352629083</v>
      </c>
      <c r="T277" s="97">
        <v>2.8382630006485434</v>
      </c>
      <c r="U277" s="97">
        <v>2.8971693866712487</v>
      </c>
      <c r="V277" s="97">
        <v>2.9567954701474517</v>
      </c>
      <c r="W277" s="97">
        <v>3.0170866823719704</v>
      </c>
      <c r="X277" s="98">
        <v>3.0780042010088238</v>
      </c>
      <c r="Y277" s="97">
        <v>3.1395106651306333</v>
      </c>
      <c r="Z277" s="16"/>
    </row>
    <row r="278" spans="1:26" s="1" customFormat="1" x14ac:dyDescent="0.25">
      <c r="A278" s="18" t="s">
        <v>685</v>
      </c>
      <c r="B278" s="18" t="s">
        <v>565</v>
      </c>
      <c r="C278" s="19">
        <v>0</v>
      </c>
      <c r="D278" s="97">
        <v>1.9951351588843955</v>
      </c>
      <c r="E278" s="97">
        <v>2.0124442468995616</v>
      </c>
      <c r="F278" s="97">
        <v>2.0186781247032708</v>
      </c>
      <c r="G278" s="97">
        <v>2.0244260871804434</v>
      </c>
      <c r="H278" s="97">
        <v>2.0312887724952424</v>
      </c>
      <c r="I278" s="97">
        <v>2.043604862329492</v>
      </c>
      <c r="J278" s="97">
        <v>2.0570485362279265</v>
      </c>
      <c r="K278" s="97">
        <v>2.0707203852247327</v>
      </c>
      <c r="L278" s="97">
        <v>2.0845953044832295</v>
      </c>
      <c r="M278" s="97">
        <v>2.0987023853615168</v>
      </c>
      <c r="N278" s="97">
        <v>2.1130017358715709</v>
      </c>
      <c r="O278" s="97">
        <v>2.1255733223622113</v>
      </c>
      <c r="P278" s="97">
        <v>2.1550904623139657</v>
      </c>
      <c r="Q278" s="97">
        <v>2.1837408582164208</v>
      </c>
      <c r="R278" s="97">
        <v>2.2112776714753117</v>
      </c>
      <c r="S278" s="97">
        <v>2.2381328680313737</v>
      </c>
      <c r="T278" s="97">
        <v>2.2637683143182299</v>
      </c>
      <c r="U278" s="97">
        <v>2.2889080125549581</v>
      </c>
      <c r="V278" s="97">
        <v>2.3135343250046017</v>
      </c>
      <c r="W278" s="97">
        <v>2.3376889246133992</v>
      </c>
      <c r="X278" s="98">
        <v>2.3613724755380803</v>
      </c>
      <c r="Y278" s="97">
        <v>2.3845905528842888</v>
      </c>
      <c r="Z278" s="16"/>
    </row>
    <row r="279" spans="1:26" s="1" customFormat="1" x14ac:dyDescent="0.25">
      <c r="A279" s="18" t="s">
        <v>685</v>
      </c>
      <c r="B279" s="18"/>
      <c r="C279" s="19">
        <v>0</v>
      </c>
      <c r="D279" s="97">
        <v>0</v>
      </c>
      <c r="E279" s="97">
        <v>0</v>
      </c>
      <c r="F279" s="97">
        <v>0</v>
      </c>
      <c r="G279" s="97">
        <v>0</v>
      </c>
      <c r="H279" s="97">
        <v>0</v>
      </c>
      <c r="I279" s="97">
        <v>0</v>
      </c>
      <c r="J279" s="97">
        <v>0</v>
      </c>
      <c r="K279" s="97">
        <v>0</v>
      </c>
      <c r="L279" s="97">
        <v>0</v>
      </c>
      <c r="M279" s="97">
        <v>0</v>
      </c>
      <c r="N279" s="97">
        <v>0</v>
      </c>
      <c r="O279" s="97">
        <v>0</v>
      </c>
      <c r="P279" s="97">
        <v>0</v>
      </c>
      <c r="Q279" s="97">
        <v>0</v>
      </c>
      <c r="R279" s="97">
        <v>0</v>
      </c>
      <c r="S279" s="97">
        <v>0</v>
      </c>
      <c r="T279" s="97">
        <v>0</v>
      </c>
      <c r="U279" s="97">
        <v>0</v>
      </c>
      <c r="V279" s="97">
        <v>0</v>
      </c>
      <c r="W279" s="97">
        <v>0</v>
      </c>
      <c r="X279" s="98">
        <v>0</v>
      </c>
      <c r="Y279" s="97">
        <v>0</v>
      </c>
      <c r="Z279" s="16"/>
    </row>
    <row r="280" spans="1:26" s="1" customFormat="1" x14ac:dyDescent="0.25">
      <c r="A280" s="18" t="s">
        <v>685</v>
      </c>
      <c r="B280" s="20" t="s">
        <v>566</v>
      </c>
      <c r="C280" s="19">
        <v>0</v>
      </c>
      <c r="D280" s="97">
        <v>0.7231040578061968</v>
      </c>
      <c r="E280" s="97">
        <v>0.72937739037134675</v>
      </c>
      <c r="F280" s="97">
        <v>0.73163642819045527</v>
      </c>
      <c r="G280" s="97">
        <v>0.73371891801770606</v>
      </c>
      <c r="H280" s="97">
        <v>0.73620464386035411</v>
      </c>
      <c r="I280" s="97">
        <v>0.74065961974995842</v>
      </c>
      <c r="J280" s="97">
        <v>0.74552179587234768</v>
      </c>
      <c r="K280" s="97">
        <v>0.75046634830720316</v>
      </c>
      <c r="L280" s="97">
        <v>0.75548419087364282</v>
      </c>
      <c r="M280" s="97">
        <v>0.76058581034628792</v>
      </c>
      <c r="N280" s="97">
        <v>0.76575678032640138</v>
      </c>
      <c r="O280" s="97">
        <v>0.7703019834308974</v>
      </c>
      <c r="P280" s="97">
        <v>0.78098900503898239</v>
      </c>
      <c r="Q280" s="97">
        <v>0.79136297374879727</v>
      </c>
      <c r="R280" s="97">
        <v>0.80133469249040556</v>
      </c>
      <c r="S280" s="97">
        <v>0.81106015036304435</v>
      </c>
      <c r="T280" s="97">
        <v>0.82034422313637978</v>
      </c>
      <c r="U280" s="97">
        <v>0.82944911293444534</v>
      </c>
      <c r="V280" s="97">
        <v>0.83836843118455828</v>
      </c>
      <c r="W280" s="97">
        <v>0.84711721509180293</v>
      </c>
      <c r="X280" s="98">
        <v>0.8556956915090741</v>
      </c>
      <c r="Y280" s="97">
        <v>0.86410586308328785</v>
      </c>
      <c r="Z280" s="16"/>
    </row>
    <row r="281" spans="1:26" x14ac:dyDescent="0.25">
      <c r="A281" s="11" t="s">
        <v>685</v>
      </c>
      <c r="B281" s="11" t="s">
        <v>567</v>
      </c>
      <c r="C281" s="14">
        <v>3.6318907603401658</v>
      </c>
      <c r="D281" s="96">
        <v>3.53273306980571</v>
      </c>
      <c r="E281" s="96">
        <v>3.5877445705351674</v>
      </c>
      <c r="F281" s="96">
        <v>3.5455685027031301</v>
      </c>
      <c r="G281" s="97">
        <v>3.5010347394071166</v>
      </c>
      <c r="H281" s="97">
        <v>3.4560207826481464</v>
      </c>
      <c r="I281" s="97">
        <v>3.4008806541603054</v>
      </c>
      <c r="J281" s="97">
        <v>3.3465010151403685</v>
      </c>
      <c r="K281" s="97">
        <v>3.2909967843540224</v>
      </c>
      <c r="L281" s="97">
        <v>3.2343438266318167</v>
      </c>
      <c r="M281" s="97">
        <v>3.1764250623864845</v>
      </c>
      <c r="N281" s="97">
        <v>3.1172440971727111</v>
      </c>
      <c r="O281" s="97">
        <v>3.0558423323417214</v>
      </c>
      <c r="P281" s="97">
        <v>3.0198449833721774</v>
      </c>
      <c r="Q281" s="97">
        <v>2.9839408627810227</v>
      </c>
      <c r="R281" s="97">
        <v>2.9485246621243717</v>
      </c>
      <c r="S281" s="97">
        <v>2.9128142127052699</v>
      </c>
      <c r="T281" s="97">
        <v>2.875875382807918</v>
      </c>
      <c r="U281" s="97">
        <v>2.8382785613450952</v>
      </c>
      <c r="V281" s="97">
        <v>2.8000463254631334</v>
      </c>
      <c r="W281" s="97">
        <v>2.7610989677826381</v>
      </c>
      <c r="X281" s="98">
        <v>2.7214358514467358</v>
      </c>
      <c r="Y281" s="97">
        <v>2.6810519278170619</v>
      </c>
      <c r="Z281" s="16"/>
    </row>
    <row r="282" spans="1:26" x14ac:dyDescent="0.25">
      <c r="A282" s="11" t="s">
        <v>685</v>
      </c>
      <c r="B282" s="11" t="s">
        <v>568</v>
      </c>
      <c r="C282" s="14">
        <v>1.9124189358903771</v>
      </c>
      <c r="D282" s="96">
        <v>1.9963386300886246</v>
      </c>
      <c r="E282" s="96">
        <v>2.0111048204270636</v>
      </c>
      <c r="F282" s="96">
        <v>2.0272762959938806</v>
      </c>
      <c r="G282" s="97">
        <v>2.0423802394686796</v>
      </c>
      <c r="H282" s="97">
        <v>2.0575619899340949</v>
      </c>
      <c r="I282" s="97">
        <v>2.0683374729059278</v>
      </c>
      <c r="J282" s="97">
        <v>2.0806732962519083</v>
      </c>
      <c r="K282" s="97">
        <v>2.0929670572167112</v>
      </c>
      <c r="L282" s="97">
        <v>2.1052143892726973</v>
      </c>
      <c r="M282" s="97">
        <v>2.1173709600097328</v>
      </c>
      <c r="N282" s="97">
        <v>2.1294430303950285</v>
      </c>
      <c r="O282" s="97">
        <v>2.1404629166958156</v>
      </c>
      <c r="P282" s="97">
        <v>2.1699060960852909</v>
      </c>
      <c r="Q282" s="97">
        <v>2.2002840408677899</v>
      </c>
      <c r="R282" s="97">
        <v>2.2316812618272888</v>
      </c>
      <c r="S282" s="97">
        <v>2.2637582692642431</v>
      </c>
      <c r="T282" s="97">
        <v>2.2957973626744739</v>
      </c>
      <c r="U282" s="97">
        <v>2.328291400643502</v>
      </c>
      <c r="V282" s="97">
        <v>2.3612171238075632</v>
      </c>
      <c r="W282" s="97">
        <v>2.3945193687206805</v>
      </c>
      <c r="X282" s="98">
        <v>2.4281709330033019</v>
      </c>
      <c r="Y282" s="97">
        <v>2.4621444750697425</v>
      </c>
      <c r="Z282" s="16"/>
    </row>
    <row r="283" spans="1:26" x14ac:dyDescent="0.25">
      <c r="A283" s="11" t="s">
        <v>685</v>
      </c>
      <c r="B283" s="23" t="s">
        <v>569</v>
      </c>
      <c r="C283" s="21">
        <f>D283*(C$276/D$276)</f>
        <v>1.5749750966932399</v>
      </c>
      <c r="D283" s="21">
        <f>E283*(D$276/E$276)</f>
        <v>1.5856945917336862</v>
      </c>
      <c r="E283" s="21">
        <v>1.6232780168535519</v>
      </c>
      <c r="F283" s="21">
        <v>1.6172200737178088</v>
      </c>
      <c r="G283" s="22">
        <v>1.6111847383391196</v>
      </c>
      <c r="H283" s="22">
        <v>1.6051719263471513</v>
      </c>
      <c r="I283" s="22">
        <v>1.5991815536864344</v>
      </c>
      <c r="J283" s="22">
        <v>1.5932135366151876</v>
      </c>
      <c r="K283" s="22">
        <v>1.5814524413663444</v>
      </c>
      <c r="L283" s="22">
        <v>1.5697781664703752</v>
      </c>
      <c r="M283" s="22">
        <v>1.5581900710198204</v>
      </c>
      <c r="N283" s="22">
        <v>1.5466875188383973</v>
      </c>
      <c r="O283" s="22">
        <v>1.535269878446073</v>
      </c>
      <c r="P283" s="22">
        <v>1.540766227124857</v>
      </c>
      <c r="Q283" s="22">
        <v>1.5462822530273155</v>
      </c>
      <c r="R283" s="22">
        <v>1.5518180265989667</v>
      </c>
      <c r="S283" s="22">
        <v>1.5573736185375278</v>
      </c>
      <c r="T283" s="22">
        <v>1.5629490997938171</v>
      </c>
      <c r="U283" s="22">
        <v>1.5685445415726615</v>
      </c>
      <c r="V283" s="22">
        <v>1.5741600153338042</v>
      </c>
      <c r="W283" s="22">
        <v>1.5797955927928187</v>
      </c>
      <c r="X283" s="28">
        <v>1.5854513459220236</v>
      </c>
      <c r="Y283" s="22">
        <v>1.5911273469514029</v>
      </c>
      <c r="Z283" s="16"/>
    </row>
    <row r="284" spans="1:26" x14ac:dyDescent="0.25">
      <c r="A284" s="11" t="s">
        <v>685</v>
      </c>
      <c r="B284" s="11" t="s">
        <v>570</v>
      </c>
      <c r="C284" s="14">
        <v>0</v>
      </c>
      <c r="D284" s="96">
        <v>2.6342145515225788</v>
      </c>
      <c r="E284" s="96">
        <v>2.6545149610777905</v>
      </c>
      <c r="F284" s="96">
        <v>2.6597126903670869</v>
      </c>
      <c r="G284" s="97">
        <v>2.6635186413243908</v>
      </c>
      <c r="H284" s="97">
        <v>2.6674941130598588</v>
      </c>
      <c r="I284" s="97">
        <v>2.6669982282228113</v>
      </c>
      <c r="J284" s="97">
        <v>2.6679275771351119</v>
      </c>
      <c r="K284" s="97">
        <v>2.6686371022995465</v>
      </c>
      <c r="L284" s="97">
        <v>2.6691139187700852</v>
      </c>
      <c r="M284" s="97">
        <v>2.6693051951442319</v>
      </c>
      <c r="N284" s="97">
        <v>2.6692092163732082</v>
      </c>
      <c r="O284" s="97">
        <v>2.6675307544919149</v>
      </c>
      <c r="P284" s="97">
        <v>2.6883825429798254</v>
      </c>
      <c r="Q284" s="97">
        <v>2.7098182386013234</v>
      </c>
      <c r="R284" s="97">
        <v>2.731938486638497</v>
      </c>
      <c r="S284" s="97">
        <v>2.7544002656886759</v>
      </c>
      <c r="T284" s="97">
        <v>2.7763595074606489</v>
      </c>
      <c r="U284" s="97">
        <v>2.7984461952365751</v>
      </c>
      <c r="V284" s="97">
        <v>2.8206437034662737</v>
      </c>
      <c r="W284" s="97">
        <v>2.8429007319118149</v>
      </c>
      <c r="X284" s="98">
        <v>2.8651962227067429</v>
      </c>
      <c r="Y284" s="97">
        <v>2.887509009792907</v>
      </c>
      <c r="Z284" s="16"/>
    </row>
    <row r="285" spans="1:26" x14ac:dyDescent="0.25">
      <c r="A285" s="11" t="s">
        <v>685</v>
      </c>
      <c r="B285" s="9" t="s">
        <v>571</v>
      </c>
      <c r="C285" s="14">
        <v>8.0401290969256642</v>
      </c>
      <c r="D285" s="96">
        <v>7.990817224083858</v>
      </c>
      <c r="E285" s="96">
        <v>8.1063109461694314</v>
      </c>
      <c r="F285" s="96">
        <v>8.1080925732198885</v>
      </c>
      <c r="G285" s="97">
        <v>8.1075835657821038</v>
      </c>
      <c r="H285" s="97">
        <v>8.1093898965150526</v>
      </c>
      <c r="I285" s="97">
        <v>8.0964115422634713</v>
      </c>
      <c r="J285" s="97">
        <v>8.1131288176082119</v>
      </c>
      <c r="K285" s="97">
        <v>8.1330918184628498</v>
      </c>
      <c r="L285" s="97">
        <v>8.1563447972935474</v>
      </c>
      <c r="M285" s="97">
        <v>8.1827907462173908</v>
      </c>
      <c r="N285" s="97">
        <v>8.212521944010458</v>
      </c>
      <c r="O285" s="97">
        <v>8.258458715887075</v>
      </c>
      <c r="P285" s="97">
        <v>8.3787353457769509</v>
      </c>
      <c r="Q285" s="97">
        <v>8.5058338598991039</v>
      </c>
      <c r="R285" s="97">
        <v>8.6399894085393818</v>
      </c>
      <c r="S285" s="97">
        <v>8.7800711494913113</v>
      </c>
      <c r="T285" s="97">
        <v>8.9233751421772087</v>
      </c>
      <c r="U285" s="97">
        <v>9.0719340606066545</v>
      </c>
      <c r="V285" s="97">
        <v>9.2257252547687543</v>
      </c>
      <c r="W285" s="97">
        <v>9.3846412855839834</v>
      </c>
      <c r="X285" s="98">
        <v>9.5486660528210798</v>
      </c>
      <c r="Y285" s="97">
        <v>9.7177900430446957</v>
      </c>
      <c r="Z285" s="16"/>
    </row>
    <row r="286" spans="1:26" x14ac:dyDescent="0.25">
      <c r="A286" s="11" t="s">
        <v>685</v>
      </c>
      <c r="B286" s="23" t="s">
        <v>572</v>
      </c>
      <c r="C286" s="21">
        <f>D286*(C$285/D$285)</f>
        <v>2.3932855136184297</v>
      </c>
      <c r="D286" s="21">
        <f>E286*(D$285/E$285)</f>
        <v>2.3786069693439584</v>
      </c>
      <c r="E286" s="21">
        <v>2.4129857024027306</v>
      </c>
      <c r="F286" s="21">
        <v>2.303853422047796</v>
      </c>
      <c r="G286" s="22">
        <v>2.1996568752960934</v>
      </c>
      <c r="H286" s="22">
        <v>2.1001728333639593</v>
      </c>
      <c r="I286" s="22">
        <v>2.0051881634522104</v>
      </c>
      <c r="J286" s="22">
        <v>1.9144993721343164</v>
      </c>
      <c r="K286" s="22">
        <v>1.9271965297834441</v>
      </c>
      <c r="L286" s="22">
        <v>1.939977896294018</v>
      </c>
      <c r="M286" s="22">
        <v>1.9528440301479078</v>
      </c>
      <c r="N286" s="22">
        <v>1.965795493530893</v>
      </c>
      <c r="O286" s="22">
        <v>1.9788328523572272</v>
      </c>
      <c r="P286" s="22">
        <v>2.0199177740816676</v>
      </c>
      <c r="Q286" s="22">
        <v>2.0618557091321668</v>
      </c>
      <c r="R286" s="22">
        <v>2.1046643679412602</v>
      </c>
      <c r="S286" s="22">
        <v>2.1483618286490103</v>
      </c>
      <c r="T286" s="22">
        <v>2.1929665447374238</v>
      </c>
      <c r="U286" s="22">
        <v>2.2384973528233756</v>
      </c>
      <c r="V286" s="22">
        <v>2.2849734806133304</v>
      </c>
      <c r="W286" s="22">
        <v>2.3324145550232238</v>
      </c>
      <c r="X286" s="28">
        <v>2.3808406104669282</v>
      </c>
      <c r="Y286" s="22">
        <v>2.4302720973168057</v>
      </c>
      <c r="Z286" s="16"/>
    </row>
    <row r="287" spans="1:26" x14ac:dyDescent="0.25">
      <c r="A287" s="11" t="s">
        <v>685</v>
      </c>
      <c r="B287" s="11" t="s">
        <v>573</v>
      </c>
      <c r="C287" s="14">
        <v>1.6988266530925258</v>
      </c>
      <c r="D287" s="96">
        <v>1.6958530102387144</v>
      </c>
      <c r="E287" s="96">
        <v>1.698460023546003</v>
      </c>
      <c r="F287" s="96">
        <v>1.6983191759653746</v>
      </c>
      <c r="G287" s="97">
        <v>1.38146014249409</v>
      </c>
      <c r="H287" s="97">
        <v>1.382412150411864</v>
      </c>
      <c r="I287" s="97">
        <v>1.3792776046314474</v>
      </c>
      <c r="J287" s="97">
        <v>1.3828766744953884</v>
      </c>
      <c r="K287" s="97">
        <v>1.3866452374495546</v>
      </c>
      <c r="L287" s="97">
        <v>1.3905934450310553</v>
      </c>
      <c r="M287" s="97">
        <v>1.3946966883174752</v>
      </c>
      <c r="N287" s="97">
        <v>1.3989743081409964</v>
      </c>
      <c r="O287" s="97">
        <v>1.407059042345769</v>
      </c>
      <c r="P287" s="97">
        <v>1.427590783692309</v>
      </c>
      <c r="Q287" s="97">
        <v>1.4490972485426281</v>
      </c>
      <c r="R287" s="97">
        <v>1.4716337825664756</v>
      </c>
      <c r="S287" s="97">
        <v>1.4949151667594847</v>
      </c>
      <c r="T287" s="97">
        <v>1.5184492109732584</v>
      </c>
      <c r="U287" s="97">
        <v>1.5425445076601547</v>
      </c>
      <c r="V287" s="97">
        <v>1.5671821409602835</v>
      </c>
      <c r="W287" s="97">
        <v>1.5923198581146727</v>
      </c>
      <c r="X287" s="98">
        <v>1.6179374867875742</v>
      </c>
      <c r="Y287" s="97">
        <v>1.6440152876338929</v>
      </c>
      <c r="Z287" s="16"/>
    </row>
    <row r="288" spans="1:26" x14ac:dyDescent="0.25">
      <c r="A288" s="11" t="s">
        <v>685</v>
      </c>
      <c r="B288" s="23" t="s">
        <v>574</v>
      </c>
      <c r="C288" s="21">
        <f>D288*(C$285/D$285)</f>
        <v>1.5096820701161471</v>
      </c>
      <c r="D288" s="21">
        <f>E288*(D$285/E$285)</f>
        <v>1.5004228593030287</v>
      </c>
      <c r="E288" s="21">
        <v>1.5221089291834535</v>
      </c>
      <c r="F288" s="21">
        <v>1.433480493983613</v>
      </c>
      <c r="G288" s="22">
        <v>1.3500126615339227</v>
      </c>
      <c r="H288" s="22">
        <v>1.2714049433886054</v>
      </c>
      <c r="I288" s="22">
        <v>1.1973743477607857</v>
      </c>
      <c r="J288" s="22">
        <v>1.1276543607376508</v>
      </c>
      <c r="K288" s="22">
        <v>1.1206842974617024</v>
      </c>
      <c r="L288" s="22">
        <v>1.1137573163426295</v>
      </c>
      <c r="M288" s="22">
        <v>1.1068731510884104</v>
      </c>
      <c r="N288" s="22">
        <v>1.1000315370529821</v>
      </c>
      <c r="O288" s="22">
        <v>1.093232211226066</v>
      </c>
      <c r="P288" s="22">
        <v>1.1040726490579957</v>
      </c>
      <c r="Q288" s="22">
        <v>1.1150205801481565</v>
      </c>
      <c r="R288" s="22">
        <v>1.126077070394508</v>
      </c>
      <c r="S288" s="22">
        <v>1.1372431962644023</v>
      </c>
      <c r="T288" s="22">
        <v>1.14852004489939</v>
      </c>
      <c r="U288" s="22">
        <v>1.1599087142210647</v>
      </c>
      <c r="V288" s="22">
        <v>1.1714103130379576</v>
      </c>
      <c r="W288" s="22">
        <v>1.1830259611534917</v>
      </c>
      <c r="X288" s="28">
        <v>1.1947567894750069</v>
      </c>
      <c r="Y288" s="22">
        <v>1.2066039401238653</v>
      </c>
      <c r="Z288" s="16"/>
    </row>
    <row r="289" spans="1:26" x14ac:dyDescent="0.25">
      <c r="A289" s="11" t="s">
        <v>685</v>
      </c>
      <c r="B289" s="23" t="s">
        <v>575</v>
      </c>
      <c r="C289" s="21">
        <f>D289*(C$285/D$285)</f>
        <v>1.3578131056629397</v>
      </c>
      <c r="D289" s="21">
        <f>E289*(D$285/E$285)</f>
        <v>1.3494853404738221</v>
      </c>
      <c r="E289" s="21">
        <v>1.3689898642916731</v>
      </c>
      <c r="F289" s="21">
        <v>1.2843871639233375</v>
      </c>
      <c r="G289" s="22">
        <v>1.2050128564717879</v>
      </c>
      <c r="H289" s="22">
        <v>1.1305438305898299</v>
      </c>
      <c r="I289" s="22">
        <v>1.0606769430054208</v>
      </c>
      <c r="J289" s="22">
        <v>0.99512778450736283</v>
      </c>
      <c r="K289" s="22">
        <v>0.98881683946659216</v>
      </c>
      <c r="L289" s="22">
        <v>0.98254591745394682</v>
      </c>
      <c r="M289" s="22">
        <v>0.97631476464963118</v>
      </c>
      <c r="N289" s="22">
        <v>0.97012312884353513</v>
      </c>
      <c r="O289" s="22">
        <v>0.96397075942502575</v>
      </c>
      <c r="P289" s="22">
        <v>0.97409956197824055</v>
      </c>
      <c r="Q289" s="22">
        <v>0.98433479166128157</v>
      </c>
      <c r="R289" s="22">
        <v>0.9946775667439447</v>
      </c>
      <c r="S289" s="22">
        <v>1.005129017246106</v>
      </c>
      <c r="T289" s="22">
        <v>1.0156902850611849</v>
      </c>
      <c r="U289" s="22">
        <v>1.0263625240809031</v>
      </c>
      <c r="V289" s="22">
        <v>1.037146900321356</v>
      </c>
      <c r="W289" s="22">
        <v>1.0480445920504078</v>
      </c>
      <c r="X289" s="28">
        <v>1.0590567899164249</v>
      </c>
      <c r="Y289" s="22">
        <v>1.0701846970783633</v>
      </c>
      <c r="Z289" s="16"/>
    </row>
    <row r="290" spans="1:26" x14ac:dyDescent="0.25">
      <c r="A290" s="11" t="s">
        <v>685</v>
      </c>
      <c r="B290" s="11" t="s">
        <v>576</v>
      </c>
      <c r="C290" s="14">
        <v>1.2</v>
      </c>
      <c r="D290" s="96">
        <v>1.1722481590307958</v>
      </c>
      <c r="E290" s="96">
        <v>1.1579248530416399</v>
      </c>
      <c r="F290" s="96">
        <v>1.1425661076690807</v>
      </c>
      <c r="G290" s="97">
        <v>0.91774372556011485</v>
      </c>
      <c r="H290" s="97">
        <v>0.90763179251999637</v>
      </c>
      <c r="I290" s="97">
        <v>0.89922433925723511</v>
      </c>
      <c r="J290" s="97">
        <v>0.893109717049684</v>
      </c>
      <c r="K290" s="97">
        <v>0.88734019022360922</v>
      </c>
      <c r="L290" s="97">
        <v>0.88190102094834055</v>
      </c>
      <c r="M290" s="97">
        <v>0.87679112249912272</v>
      </c>
      <c r="N290" s="97">
        <v>0.8719932206664659</v>
      </c>
      <c r="O290" s="97">
        <v>0.86789439623769515</v>
      </c>
      <c r="P290" s="97">
        <v>0.8710049436653472</v>
      </c>
      <c r="Q290" s="97">
        <v>0.87403258338521594</v>
      </c>
      <c r="R290" s="97">
        <v>0.87692104471000143</v>
      </c>
      <c r="S290" s="97">
        <v>0.87977155941923313</v>
      </c>
      <c r="T290" s="97">
        <v>0.88236224646046735</v>
      </c>
      <c r="U290" s="97">
        <v>0.88495957661476221</v>
      </c>
      <c r="V290" s="97">
        <v>0.88755875799904538</v>
      </c>
      <c r="W290" s="97">
        <v>0.89016871891314342</v>
      </c>
      <c r="X290" s="98">
        <v>0.89278886469888474</v>
      </c>
      <c r="Y290" s="97">
        <v>0.89541974473312658</v>
      </c>
      <c r="Z290" s="16"/>
    </row>
    <row r="291" spans="1:26" x14ac:dyDescent="0.25">
      <c r="A291" s="11" t="s">
        <v>685</v>
      </c>
      <c r="B291" s="87" t="s">
        <v>792</v>
      </c>
      <c r="C291" s="14"/>
      <c r="D291" s="96"/>
      <c r="E291" s="96">
        <v>1.3594173400167453</v>
      </c>
      <c r="F291" s="96">
        <v>1.3404021265212342</v>
      </c>
      <c r="G291" s="97">
        <v>1.075757645620405</v>
      </c>
      <c r="H291" s="97">
        <v>1.0628626958194449</v>
      </c>
      <c r="I291" s="97">
        <v>1.0508097478613376</v>
      </c>
      <c r="J291" s="97">
        <v>1.0417745797858569</v>
      </c>
      <c r="K291" s="97">
        <v>1.0331336879502568</v>
      </c>
      <c r="L291" s="97">
        <v>1.0248712061029033</v>
      </c>
      <c r="M291" s="97">
        <v>1.0169767391643183</v>
      </c>
      <c r="N291" s="97">
        <v>1.0094343717309617</v>
      </c>
      <c r="O291" s="97">
        <v>1.0030725515967318</v>
      </c>
      <c r="P291" s="97">
        <v>1.0051909713019012</v>
      </c>
      <c r="Q291" s="97">
        <v>1.0073921094524574</v>
      </c>
      <c r="R291" s="97">
        <v>1.0096407621201438</v>
      </c>
      <c r="S291" s="97">
        <v>1.0119692215268079</v>
      </c>
      <c r="T291" s="97">
        <v>1.0141022541973896</v>
      </c>
      <c r="U291" s="97">
        <v>1.0163204200422422</v>
      </c>
      <c r="V291" s="97">
        <v>1.0186161676225201</v>
      </c>
      <c r="W291" s="97">
        <v>1.020988735415951</v>
      </c>
      <c r="X291" s="98">
        <v>1.0234336909212878</v>
      </c>
      <c r="Y291" s="97">
        <v>1.0259476080373284</v>
      </c>
      <c r="Z291" s="16"/>
    </row>
    <row r="292" spans="1:26" x14ac:dyDescent="0.25">
      <c r="A292" s="11" t="s">
        <v>685</v>
      </c>
      <c r="B292" s="9" t="s">
        <v>577</v>
      </c>
      <c r="C292" s="14">
        <v>14.472250748820448</v>
      </c>
      <c r="D292" s="96">
        <v>14.09947452491784</v>
      </c>
      <c r="E292" s="96">
        <v>14.201986284122178</v>
      </c>
      <c r="F292" s="96">
        <v>14.02976319429583</v>
      </c>
      <c r="G292" s="97">
        <v>13.85293962530579</v>
      </c>
      <c r="H292" s="97">
        <v>13.6806601946474</v>
      </c>
      <c r="I292" s="97">
        <v>13.509802954651098</v>
      </c>
      <c r="J292" s="97">
        <v>13.347351818803757</v>
      </c>
      <c r="K292" s="97">
        <v>13.185518505288226</v>
      </c>
      <c r="L292" s="97">
        <v>13.024204516054308</v>
      </c>
      <c r="M292" s="97">
        <v>12.863317269002222</v>
      </c>
      <c r="N292" s="97">
        <v>12.70275719761637</v>
      </c>
      <c r="O292" s="97">
        <v>12.582709041010562</v>
      </c>
      <c r="P292" s="97">
        <v>12.568239185389901</v>
      </c>
      <c r="Q292" s="97">
        <v>12.554224736794009</v>
      </c>
      <c r="R292" s="97">
        <v>12.540712295095105</v>
      </c>
      <c r="S292" s="97">
        <v>12.527721074275584</v>
      </c>
      <c r="T292" s="97">
        <v>12.536061638012651</v>
      </c>
      <c r="U292" s="97">
        <v>12.544989081275682</v>
      </c>
      <c r="V292" s="97">
        <v>12.554510494873005</v>
      </c>
      <c r="W292" s="97">
        <v>12.564628619229582</v>
      </c>
      <c r="X292" s="98">
        <v>12.575348378401042</v>
      </c>
      <c r="Y292" s="97">
        <v>12.586674335644034</v>
      </c>
      <c r="Z292" s="16"/>
    </row>
    <row r="293" spans="1:26" x14ac:dyDescent="0.25">
      <c r="A293" s="11" t="s">
        <v>685</v>
      </c>
      <c r="B293" s="11" t="s">
        <v>578</v>
      </c>
      <c r="C293" s="14">
        <v>3.0574705825273463</v>
      </c>
      <c r="D293" s="96">
        <v>2.9606854159051887</v>
      </c>
      <c r="E293" s="96">
        <v>2.9060211621445986</v>
      </c>
      <c r="F293" s="96">
        <v>2.8176580068928083</v>
      </c>
      <c r="G293" s="97">
        <v>2.72912249715823</v>
      </c>
      <c r="H293" s="97">
        <v>2.6421272280697949</v>
      </c>
      <c r="I293" s="97">
        <v>2.5542491557125877</v>
      </c>
      <c r="J293" s="97">
        <v>2.4725553148855433</v>
      </c>
      <c r="K293" s="97">
        <v>2.3919728099573385</v>
      </c>
      <c r="L293" s="97">
        <v>2.3124747542465078</v>
      </c>
      <c r="M293" s="97">
        <v>2.2340190054547753</v>
      </c>
      <c r="N293" s="97">
        <v>2.1565862656505677</v>
      </c>
      <c r="O293" s="97">
        <v>2.0994639407616158</v>
      </c>
      <c r="P293" s="97">
        <v>2.0609082970679102</v>
      </c>
      <c r="Q293" s="97">
        <v>2.0231317929308945</v>
      </c>
      <c r="R293" s="97">
        <v>1.9861750218995624</v>
      </c>
      <c r="S293" s="97">
        <v>1.949891401160476</v>
      </c>
      <c r="T293" s="97">
        <v>1.9236316015477581</v>
      </c>
      <c r="U293" s="97">
        <v>1.897852880773284</v>
      </c>
      <c r="V293" s="97">
        <v>1.8725450252630305</v>
      </c>
      <c r="W293" s="97">
        <v>1.8476836967234651</v>
      </c>
      <c r="X293" s="98">
        <v>1.8232565391011055</v>
      </c>
      <c r="Y293" s="97">
        <v>1.7992509419741918</v>
      </c>
      <c r="Z293" s="16"/>
    </row>
    <row r="294" spans="1:26" x14ac:dyDescent="0.25">
      <c r="A294" s="11" t="s">
        <v>685</v>
      </c>
      <c r="B294" s="87" t="s">
        <v>797</v>
      </c>
      <c r="C294" s="14"/>
      <c r="D294" s="96"/>
      <c r="E294" s="96">
        <v>0.53143058436206581</v>
      </c>
      <c r="F294" s="96">
        <v>0.517574758819072</v>
      </c>
      <c r="G294" s="97">
        <v>0.50356720954141365</v>
      </c>
      <c r="H294" s="97">
        <v>0.48962333210106967</v>
      </c>
      <c r="I294" s="97">
        <v>0.47324885149050955</v>
      </c>
      <c r="J294" s="97">
        <v>0.45719922354179915</v>
      </c>
      <c r="K294" s="97">
        <v>0.441439591175246</v>
      </c>
      <c r="L294" s="97">
        <v>0.42597102294349426</v>
      </c>
      <c r="M294" s="97">
        <v>0.41077149790160927</v>
      </c>
      <c r="N294" s="97">
        <v>0.39584898306805905</v>
      </c>
      <c r="O294" s="97">
        <v>0.38333848165518442</v>
      </c>
      <c r="P294" s="97">
        <v>0.37456706436890791</v>
      </c>
      <c r="Q294" s="97">
        <v>0.36633364845631294</v>
      </c>
      <c r="R294" s="97">
        <v>0.35867943631927568</v>
      </c>
      <c r="S294" s="97">
        <v>0.35141195400616443</v>
      </c>
      <c r="T294" s="97">
        <v>0.34541306957115847</v>
      </c>
      <c r="U294" s="97">
        <v>0.33967044709385652</v>
      </c>
      <c r="V294" s="97">
        <v>0.33417212308866356</v>
      </c>
      <c r="W294" s="97">
        <v>0.32888935584814466</v>
      </c>
      <c r="X294" s="98">
        <v>0.32380848361836484</v>
      </c>
      <c r="Y294" s="97">
        <v>0.31891581894708659</v>
      </c>
      <c r="Z294" s="16"/>
    </row>
    <row r="295" spans="1:26" x14ac:dyDescent="0.25">
      <c r="A295" s="11" t="s">
        <v>685</v>
      </c>
      <c r="B295" s="11" t="s">
        <v>579</v>
      </c>
      <c r="C295" s="14">
        <v>0</v>
      </c>
      <c r="D295" s="96">
        <v>0</v>
      </c>
      <c r="E295" s="96">
        <v>0</v>
      </c>
      <c r="F295" s="96">
        <v>0</v>
      </c>
      <c r="G295" s="97">
        <v>0</v>
      </c>
      <c r="H295" s="97">
        <v>0</v>
      </c>
      <c r="I295" s="97">
        <v>0</v>
      </c>
      <c r="J295" s="97">
        <v>0</v>
      </c>
      <c r="K295" s="97">
        <v>0</v>
      </c>
      <c r="L295" s="97">
        <v>0</v>
      </c>
      <c r="M295" s="97">
        <v>0</v>
      </c>
      <c r="N295" s="97">
        <v>0</v>
      </c>
      <c r="O295" s="97">
        <v>0</v>
      </c>
      <c r="P295" s="97">
        <v>0</v>
      </c>
      <c r="Q295" s="97">
        <v>0</v>
      </c>
      <c r="R295" s="97">
        <v>0</v>
      </c>
      <c r="S295" s="97">
        <v>0</v>
      </c>
      <c r="T295" s="97">
        <v>0</v>
      </c>
      <c r="U295" s="97">
        <v>0</v>
      </c>
      <c r="V295" s="97">
        <v>0</v>
      </c>
      <c r="W295" s="97">
        <v>0</v>
      </c>
      <c r="X295" s="98">
        <v>0</v>
      </c>
      <c r="Y295" s="97">
        <v>0</v>
      </c>
      <c r="Z295" s="16"/>
    </row>
    <row r="296" spans="1:26" x14ac:dyDescent="0.25">
      <c r="A296" s="11" t="s">
        <v>685</v>
      </c>
      <c r="B296" s="9" t="s">
        <v>580</v>
      </c>
      <c r="C296" s="14">
        <v>26.560955230628934</v>
      </c>
      <c r="D296" s="96">
        <v>26.67121254489545</v>
      </c>
      <c r="E296" s="96">
        <v>27.039259245454776</v>
      </c>
      <c r="F296" s="96">
        <v>27.112760304926038</v>
      </c>
      <c r="G296" s="97">
        <v>27.168468669961779</v>
      </c>
      <c r="H296" s="97">
        <v>27.22411538914227</v>
      </c>
      <c r="I296" s="97">
        <v>27.258532583429893</v>
      </c>
      <c r="J296" s="97">
        <v>27.271701035295308</v>
      </c>
      <c r="K296" s="97">
        <v>27.281081261393805</v>
      </c>
      <c r="L296" s="97">
        <v>27.286946003411522</v>
      </c>
      <c r="M296" s="97">
        <v>27.289428323656953</v>
      </c>
      <c r="N296" s="97">
        <v>27.288821891074683</v>
      </c>
      <c r="O296" s="97">
        <v>27.269419547488734</v>
      </c>
      <c r="P296" s="97">
        <v>27.475976770590837</v>
      </c>
      <c r="Q296" s="97">
        <v>27.682962111842905</v>
      </c>
      <c r="R296" s="97">
        <v>27.890549139838551</v>
      </c>
      <c r="S296" s="97">
        <v>28.097762871757173</v>
      </c>
      <c r="T296" s="97">
        <v>28.296694437663451</v>
      </c>
      <c r="U296" s="97">
        <v>28.494684180449134</v>
      </c>
      <c r="V296" s="97">
        <v>28.691733181392848</v>
      </c>
      <c r="W296" s="97">
        <v>28.887772700372469</v>
      </c>
      <c r="X296" s="98">
        <v>29.082810318059561</v>
      </c>
      <c r="Y296" s="97">
        <v>29.276858376451447</v>
      </c>
      <c r="Z296" s="16"/>
    </row>
    <row r="297" spans="1:26" x14ac:dyDescent="0.25">
      <c r="A297" s="11" t="s">
        <v>685</v>
      </c>
      <c r="B297" s="11" t="s">
        <v>581</v>
      </c>
      <c r="C297" s="14">
        <v>9.1657768952573253</v>
      </c>
      <c r="D297" s="96">
        <v>9.4077936936217856</v>
      </c>
      <c r="E297" s="96">
        <v>9.5273092839255469</v>
      </c>
      <c r="F297" s="96">
        <v>9.5168305735523369</v>
      </c>
      <c r="G297" s="97">
        <v>9.5020673006152467</v>
      </c>
      <c r="H297" s="97">
        <v>9.4892446427617259</v>
      </c>
      <c r="I297" s="97">
        <v>9.4735090222028653</v>
      </c>
      <c r="J297" s="97">
        <v>9.4520699811626496</v>
      </c>
      <c r="K297" s="97">
        <v>9.4304375418845954</v>
      </c>
      <c r="L297" s="97">
        <v>9.4086363322382489</v>
      </c>
      <c r="M297" s="97">
        <v>9.3866719214818666</v>
      </c>
      <c r="N297" s="97">
        <v>9.3645778536338398</v>
      </c>
      <c r="O297" s="97">
        <v>9.3367098432087534</v>
      </c>
      <c r="P297" s="97">
        <v>9.3865595292545603</v>
      </c>
      <c r="Q297" s="97">
        <v>9.4366522031988964</v>
      </c>
      <c r="R297" s="97">
        <v>9.4870055782565199</v>
      </c>
      <c r="S297" s="97">
        <v>9.5374594808860316</v>
      </c>
      <c r="T297" s="97">
        <v>9.5853710138851298</v>
      </c>
      <c r="U297" s="97">
        <v>9.6332779096429757</v>
      </c>
      <c r="V297" s="97">
        <v>9.6811757186419669</v>
      </c>
      <c r="W297" s="97">
        <v>9.7290502463054302</v>
      </c>
      <c r="X297" s="98">
        <v>9.7769000135756325</v>
      </c>
      <c r="Y297" s="97">
        <v>9.8247251977545815</v>
      </c>
      <c r="Z297" s="16"/>
    </row>
    <row r="298" spans="1:26" x14ac:dyDescent="0.25">
      <c r="A298" s="11" t="s">
        <v>685</v>
      </c>
      <c r="B298" s="11" t="s">
        <v>582</v>
      </c>
      <c r="C298" s="14">
        <v>8.0436483868106059</v>
      </c>
      <c r="D298" s="96">
        <v>8.5803521869329167</v>
      </c>
      <c r="E298" s="96">
        <v>8.7128182441608661</v>
      </c>
      <c r="F298" s="96">
        <v>8.8203471282438048</v>
      </c>
      <c r="G298" s="97">
        <v>8.9177671304497572</v>
      </c>
      <c r="H298" s="97">
        <v>9.0109892624938155</v>
      </c>
      <c r="I298" s="97">
        <v>9.0901567201471405</v>
      </c>
      <c r="J298" s="97">
        <v>9.1588061095890101</v>
      </c>
      <c r="K298" s="97">
        <v>9.2234984269011662</v>
      </c>
      <c r="L298" s="97">
        <v>9.2844835989891124</v>
      </c>
      <c r="M298" s="97">
        <v>9.3419263505578094</v>
      </c>
      <c r="N298" s="97">
        <v>9.3960708128735568</v>
      </c>
      <c r="O298" s="97">
        <v>9.441812205268981</v>
      </c>
      <c r="P298" s="97">
        <v>9.5644597529736259</v>
      </c>
      <c r="Q298" s="97">
        <v>9.6864455561005176</v>
      </c>
      <c r="R298" s="97">
        <v>9.8078724099973478</v>
      </c>
      <c r="S298" s="97">
        <v>9.9282503288448147</v>
      </c>
      <c r="T298" s="97">
        <v>10.044757409963575</v>
      </c>
      <c r="U298" s="97">
        <v>10.159960994780025</v>
      </c>
      <c r="V298" s="97">
        <v>10.273887981236697</v>
      </c>
      <c r="W298" s="97">
        <v>10.386529817282035</v>
      </c>
      <c r="X298" s="98">
        <v>10.497915648766069</v>
      </c>
      <c r="Y298" s="97">
        <v>10.608076062426177</v>
      </c>
      <c r="Z298" s="16"/>
    </row>
    <row r="299" spans="1:26" x14ac:dyDescent="0.25">
      <c r="A299" s="11" t="s">
        <v>685</v>
      </c>
      <c r="B299" s="11" t="s">
        <v>583</v>
      </c>
      <c r="C299" s="14">
        <v>7.763522307508314</v>
      </c>
      <c r="D299" s="96">
        <v>8.3097958296874221</v>
      </c>
      <c r="E299" s="96">
        <v>8.3051172441800922</v>
      </c>
      <c r="F299" s="96">
        <v>8.3022564128405847</v>
      </c>
      <c r="G299" s="97">
        <v>8.2950543372862793</v>
      </c>
      <c r="H299" s="97">
        <v>8.2887609507950355</v>
      </c>
      <c r="I299" s="97">
        <v>8.2750040914060712</v>
      </c>
      <c r="J299" s="97">
        <v>8.2554069636460348</v>
      </c>
      <c r="K299" s="97">
        <v>8.235562949038421</v>
      </c>
      <c r="L299" s="97">
        <v>8.2155099319626625</v>
      </c>
      <c r="M299" s="97">
        <v>8.1952274492887653</v>
      </c>
      <c r="N299" s="97">
        <v>8.1747719665398453</v>
      </c>
      <c r="O299" s="97">
        <v>8.1496124235515026</v>
      </c>
      <c r="P299" s="97">
        <v>8.1928639239862218</v>
      </c>
      <c r="Q299" s="97">
        <v>8.2370312205353216</v>
      </c>
      <c r="R299" s="97">
        <v>8.2822039911782728</v>
      </c>
      <c r="S299" s="97">
        <v>8.3279041820243496</v>
      </c>
      <c r="T299" s="97">
        <v>8.3717316623914666</v>
      </c>
      <c r="U299" s="97">
        <v>8.4157950755829365</v>
      </c>
      <c r="V299" s="97">
        <v>8.4600724964539005</v>
      </c>
      <c r="W299" s="97">
        <v>8.504504409803765</v>
      </c>
      <c r="X299" s="98">
        <v>8.5490691752707821</v>
      </c>
      <c r="Y299" s="97">
        <v>8.5937467586723866</v>
      </c>
      <c r="Z299" s="16"/>
    </row>
    <row r="300" spans="1:26" x14ac:dyDescent="0.25">
      <c r="A300" s="11" t="s">
        <v>685</v>
      </c>
      <c r="B300" s="11" t="s">
        <v>584</v>
      </c>
      <c r="C300" s="14">
        <v>0</v>
      </c>
      <c r="D300" s="96">
        <v>0</v>
      </c>
      <c r="E300" s="96">
        <v>0</v>
      </c>
      <c r="F300" s="96">
        <v>0</v>
      </c>
      <c r="G300" s="97">
        <v>0</v>
      </c>
      <c r="H300" s="97">
        <v>0</v>
      </c>
      <c r="I300" s="97">
        <v>0</v>
      </c>
      <c r="J300" s="97">
        <v>0</v>
      </c>
      <c r="K300" s="97">
        <v>0</v>
      </c>
      <c r="L300" s="97">
        <v>0</v>
      </c>
      <c r="M300" s="97">
        <v>0</v>
      </c>
      <c r="N300" s="97">
        <v>0</v>
      </c>
      <c r="O300" s="97">
        <v>0</v>
      </c>
      <c r="P300" s="97">
        <v>0</v>
      </c>
      <c r="Q300" s="97">
        <v>0</v>
      </c>
      <c r="R300" s="97">
        <v>0</v>
      </c>
      <c r="S300" s="97">
        <v>0</v>
      </c>
      <c r="T300" s="97">
        <v>0</v>
      </c>
      <c r="U300" s="97">
        <v>0</v>
      </c>
      <c r="V300" s="97">
        <v>0</v>
      </c>
      <c r="W300" s="97">
        <v>0</v>
      </c>
      <c r="X300" s="98">
        <v>0</v>
      </c>
      <c r="Y300" s="97">
        <v>0</v>
      </c>
      <c r="Z300" s="16"/>
    </row>
    <row r="301" spans="1:26" x14ac:dyDescent="0.25">
      <c r="A301" s="11" t="s">
        <v>685</v>
      </c>
      <c r="B301" s="11" t="s">
        <v>585</v>
      </c>
      <c r="C301" s="14">
        <v>0</v>
      </c>
      <c r="D301" s="96">
        <v>0</v>
      </c>
      <c r="E301" s="96">
        <v>0</v>
      </c>
      <c r="F301" s="96">
        <v>0</v>
      </c>
      <c r="G301" s="97">
        <v>0</v>
      </c>
      <c r="H301" s="97">
        <v>0</v>
      </c>
      <c r="I301" s="97">
        <v>0</v>
      </c>
      <c r="J301" s="97">
        <v>0</v>
      </c>
      <c r="K301" s="97">
        <v>0</v>
      </c>
      <c r="L301" s="97">
        <v>0</v>
      </c>
      <c r="M301" s="97">
        <v>0</v>
      </c>
      <c r="N301" s="97">
        <v>0</v>
      </c>
      <c r="O301" s="97">
        <v>0</v>
      </c>
      <c r="P301" s="97">
        <v>0</v>
      </c>
      <c r="Q301" s="97">
        <v>0</v>
      </c>
      <c r="R301" s="97">
        <v>0</v>
      </c>
      <c r="S301" s="97">
        <v>0</v>
      </c>
      <c r="T301" s="97">
        <v>0</v>
      </c>
      <c r="U301" s="97">
        <v>0</v>
      </c>
      <c r="V301" s="97">
        <v>0</v>
      </c>
      <c r="W301" s="97">
        <v>0</v>
      </c>
      <c r="X301" s="98">
        <v>0</v>
      </c>
      <c r="Y301" s="97">
        <v>0</v>
      </c>
      <c r="Z301" s="16"/>
    </row>
    <row r="302" spans="1:26" x14ac:dyDescent="0.25">
      <c r="A302" s="11" t="s">
        <v>686</v>
      </c>
      <c r="B302" s="9" t="s">
        <v>586</v>
      </c>
      <c r="C302" s="14">
        <v>33.42445869924741</v>
      </c>
      <c r="D302" s="12">
        <v>33.02122688138622</v>
      </c>
      <c r="E302" s="12">
        <v>33.613760502719678</v>
      </c>
      <c r="F302" s="12">
        <v>33.504043032647417</v>
      </c>
      <c r="G302" s="13">
        <v>33.387281485084479</v>
      </c>
      <c r="H302" s="13">
        <v>33.284326117020022</v>
      </c>
      <c r="I302" s="13">
        <v>33.162319917291867</v>
      </c>
      <c r="J302" s="13">
        <v>33.060017342979492</v>
      </c>
      <c r="K302" s="13">
        <v>32.966311568983194</v>
      </c>
      <c r="L302" s="13">
        <v>32.881150540529738</v>
      </c>
      <c r="M302" s="13">
        <v>32.804265393483263</v>
      </c>
      <c r="N302" s="13">
        <v>32.735691388192841</v>
      </c>
      <c r="O302" s="13">
        <v>32.673517901766701</v>
      </c>
      <c r="P302" s="13">
        <v>32.894268848259571</v>
      </c>
      <c r="Q302" s="13">
        <v>33.127634592638145</v>
      </c>
      <c r="R302" s="13">
        <v>33.373938210192911</v>
      </c>
      <c r="S302" s="13">
        <v>33.63132710420134</v>
      </c>
      <c r="T302" s="13">
        <v>33.890095546395422</v>
      </c>
      <c r="U302" s="13">
        <v>34.158751734318841</v>
      </c>
      <c r="V302" s="13">
        <v>34.437190270214472</v>
      </c>
      <c r="W302" s="13">
        <v>34.72516883255004</v>
      </c>
      <c r="X302" s="15">
        <v>35.022590283944425</v>
      </c>
      <c r="Y302" s="13">
        <v>35.32936748697395</v>
      </c>
      <c r="Z302" s="16"/>
    </row>
    <row r="303" spans="1:26" x14ac:dyDescent="0.25">
      <c r="A303" s="11" t="s">
        <v>686</v>
      </c>
      <c r="B303" s="11" t="s">
        <v>587</v>
      </c>
      <c r="C303" s="14">
        <v>4.4447726502206431</v>
      </c>
      <c r="D303" s="12">
        <v>4.3359096169707332</v>
      </c>
      <c r="E303" s="12">
        <v>4.3884122754758961</v>
      </c>
      <c r="F303" s="12">
        <v>4.3568607572158324</v>
      </c>
      <c r="G303" s="13">
        <v>4.3254698159545377</v>
      </c>
      <c r="H303" s="13">
        <v>4.2968183057787215</v>
      </c>
      <c r="I303" s="13">
        <v>4.2652345155252416</v>
      </c>
      <c r="J303" s="13">
        <v>4.2351376872605488</v>
      </c>
      <c r="K303" s="13">
        <v>4.207060031894688</v>
      </c>
      <c r="L303" s="13">
        <v>4.1809534607398238</v>
      </c>
      <c r="M303" s="13">
        <v>4.1567305785784079</v>
      </c>
      <c r="N303" s="13">
        <v>4.1343643806503731</v>
      </c>
      <c r="O303" s="13">
        <v>4.1129342754433429</v>
      </c>
      <c r="P303" s="13">
        <v>4.1280370449096759</v>
      </c>
      <c r="Q303" s="13">
        <v>4.1455813316104075</v>
      </c>
      <c r="R303" s="13">
        <v>4.1656351375135516</v>
      </c>
      <c r="S303" s="13">
        <v>4.187824971442617</v>
      </c>
      <c r="T303" s="13">
        <v>4.2108993247607867</v>
      </c>
      <c r="U303" s="13">
        <v>4.235866631828638</v>
      </c>
      <c r="V303" s="13">
        <v>4.2626974164635687</v>
      </c>
      <c r="W303" s="13">
        <v>4.2913327426993462</v>
      </c>
      <c r="X303" s="15">
        <v>4.3217436487732011</v>
      </c>
      <c r="Y303" s="13">
        <v>4.3539029158664215</v>
      </c>
      <c r="Z303" s="16"/>
    </row>
    <row r="304" spans="1:26" x14ac:dyDescent="0.25">
      <c r="A304" s="11" t="s">
        <v>686</v>
      </c>
      <c r="B304" s="11" t="s">
        <v>588</v>
      </c>
      <c r="C304" s="14">
        <v>15.949999999999994</v>
      </c>
      <c r="D304" s="12">
        <v>15.89197094827302</v>
      </c>
      <c r="E304" s="12">
        <v>16.335547450926583</v>
      </c>
      <c r="F304" s="12">
        <v>16.447953751350148</v>
      </c>
      <c r="G304" s="13">
        <v>16.548947700926117</v>
      </c>
      <c r="H304" s="13">
        <v>16.64910453679337</v>
      </c>
      <c r="I304" s="13">
        <v>16.729787624093941</v>
      </c>
      <c r="J304" s="13">
        <v>16.823809267780742</v>
      </c>
      <c r="K304" s="13">
        <v>16.916481242682625</v>
      </c>
      <c r="L304" s="13">
        <v>17.008089518238375</v>
      </c>
      <c r="M304" s="13">
        <v>17.098770576865654</v>
      </c>
      <c r="N304" s="13">
        <v>17.188823039126508</v>
      </c>
      <c r="O304" s="13">
        <v>17.281783368057219</v>
      </c>
      <c r="P304" s="13">
        <v>17.520669440048021</v>
      </c>
      <c r="Q304" s="13">
        <v>17.763625621591512</v>
      </c>
      <c r="R304" s="13">
        <v>18.010862278986547</v>
      </c>
      <c r="S304" s="13">
        <v>18.261400585320331</v>
      </c>
      <c r="T304" s="13">
        <v>18.510002455689985</v>
      </c>
      <c r="U304" s="13">
        <v>18.761331668644566</v>
      </c>
      <c r="V304" s="13">
        <v>19.015402569238717</v>
      </c>
      <c r="W304" s="13">
        <v>19.272157038848391</v>
      </c>
      <c r="X304" s="15">
        <v>19.531610838150279</v>
      </c>
      <c r="Y304" s="13">
        <v>19.793782241743113</v>
      </c>
      <c r="Z304" s="16"/>
    </row>
    <row r="305" spans="1:26" x14ac:dyDescent="0.25">
      <c r="A305" s="11" t="s">
        <v>686</v>
      </c>
      <c r="B305" s="11" t="s">
        <v>589</v>
      </c>
      <c r="C305" s="14">
        <v>4.38</v>
      </c>
      <c r="D305" s="12">
        <v>4.2787307318932379</v>
      </c>
      <c r="E305" s="12">
        <v>4.2138584933743255</v>
      </c>
      <c r="F305" s="12">
        <v>4.1373865225079633</v>
      </c>
      <c r="G305" s="13">
        <v>4.0630674384224958</v>
      </c>
      <c r="H305" s="13">
        <v>3.9937311640047928</v>
      </c>
      <c r="I305" s="13">
        <v>3.9335520894512297</v>
      </c>
      <c r="J305" s="13">
        <v>3.8722026388846258</v>
      </c>
      <c r="K305" s="13">
        <v>3.8133819391953407</v>
      </c>
      <c r="L305" s="13">
        <v>3.7569639819363863</v>
      </c>
      <c r="M305" s="13">
        <v>3.7028836969466079</v>
      </c>
      <c r="N305" s="13">
        <v>3.6510134061406205</v>
      </c>
      <c r="O305" s="13">
        <v>3.5972509360348135</v>
      </c>
      <c r="P305" s="13">
        <v>3.5743197316476545</v>
      </c>
      <c r="Q305" s="13">
        <v>3.5517771600925143</v>
      </c>
      <c r="R305" s="13">
        <v>3.5294853140410303</v>
      </c>
      <c r="S305" s="13">
        <v>3.5078378576387976</v>
      </c>
      <c r="T305" s="13">
        <v>3.4859649572005851</v>
      </c>
      <c r="U305" s="13">
        <v>3.4649223513120484</v>
      </c>
      <c r="V305" s="13">
        <v>3.4446919780831231</v>
      </c>
      <c r="W305" s="13">
        <v>3.4252950516333773</v>
      </c>
      <c r="X305" s="15">
        <v>3.4067199416040017</v>
      </c>
      <c r="Y305" s="13">
        <v>3.3889565938722832</v>
      </c>
      <c r="Z305" s="16"/>
    </row>
    <row r="306" spans="1:26" x14ac:dyDescent="0.25">
      <c r="A306" s="11" t="s">
        <v>686</v>
      </c>
      <c r="B306" s="11" t="s">
        <v>590</v>
      </c>
      <c r="C306" s="14">
        <v>0.63800000000000001</v>
      </c>
      <c r="D306" s="12">
        <v>0.62948983470473685</v>
      </c>
      <c r="E306" s="12">
        <v>0.61968898049281596</v>
      </c>
      <c r="F306" s="12">
        <v>0.60844445284996851</v>
      </c>
      <c r="G306" s="13">
        <v>0.59751831422478185</v>
      </c>
      <c r="H306" s="13">
        <v>0.58732803683727508</v>
      </c>
      <c r="I306" s="13">
        <v>0.57851356246667263</v>
      </c>
      <c r="J306" s="13">
        <v>0.56953125310322861</v>
      </c>
      <c r="K306" s="13">
        <v>0.56092034886645437</v>
      </c>
      <c r="L306" s="13">
        <v>0.55266228767749126</v>
      </c>
      <c r="M306" s="13">
        <v>0.54474773109217201</v>
      </c>
      <c r="N306" s="13">
        <v>0.53715779551843112</v>
      </c>
      <c r="O306" s="13">
        <v>0.52928643116298613</v>
      </c>
      <c r="P306" s="13">
        <v>0.52594711874809896</v>
      </c>
      <c r="Q306" s="13">
        <v>0.52266003484784684</v>
      </c>
      <c r="R306" s="13">
        <v>0.51940433349414883</v>
      </c>
      <c r="S306" s="13">
        <v>0.5162400888749954</v>
      </c>
      <c r="T306" s="13">
        <v>0.51303985588044054</v>
      </c>
      <c r="U306" s="13">
        <v>0.50995968627729094</v>
      </c>
      <c r="V306" s="13">
        <v>0.50699703118160289</v>
      </c>
      <c r="W306" s="13">
        <v>0.50415532062390556</v>
      </c>
      <c r="X306" s="15">
        <v>0.50143297588453506</v>
      </c>
      <c r="Y306" s="13">
        <v>0.49882865164717721</v>
      </c>
      <c r="Z306" s="16"/>
    </row>
    <row r="307" spans="1:26" x14ac:dyDescent="0.25">
      <c r="A307" s="11" t="s">
        <v>686</v>
      </c>
      <c r="B307" s="11" t="s">
        <v>591</v>
      </c>
      <c r="C307" s="14">
        <v>9.48</v>
      </c>
      <c r="D307" s="12">
        <v>8.9618951337098878</v>
      </c>
      <c r="E307" s="12">
        <v>8.8652935255699479</v>
      </c>
      <c r="F307" s="12">
        <v>8.7245968688162847</v>
      </c>
      <c r="G307" s="13">
        <v>8.5847849097063929</v>
      </c>
      <c r="H307" s="13">
        <v>8.4504204479269021</v>
      </c>
      <c r="I307" s="13">
        <v>8.3011390271522085</v>
      </c>
      <c r="J307" s="13">
        <v>8.1606395684244344</v>
      </c>
      <c r="K307" s="13">
        <v>8.0250654650890638</v>
      </c>
      <c r="L307" s="13">
        <v>7.8942441476540521</v>
      </c>
      <c r="M307" s="13">
        <v>7.7678358121651154</v>
      </c>
      <c r="N307" s="13">
        <v>7.6457429063595761</v>
      </c>
      <c r="O307" s="13">
        <v>7.5307655692244833</v>
      </c>
      <c r="P307" s="13">
        <v>7.4845632325911939</v>
      </c>
      <c r="Q307" s="13">
        <v>7.4444397165473886</v>
      </c>
      <c r="R307" s="13">
        <v>7.4107339855441383</v>
      </c>
      <c r="S307" s="13">
        <v>7.3818746883773168</v>
      </c>
      <c r="T307" s="13">
        <v>7.3554037170120754</v>
      </c>
      <c r="U307" s="13">
        <v>7.3327905889272946</v>
      </c>
      <c r="V307" s="13">
        <v>7.3138997836067139</v>
      </c>
      <c r="W307" s="13">
        <v>7.2984565046842684</v>
      </c>
      <c r="X307" s="15">
        <v>7.2863129618006841</v>
      </c>
      <c r="Y307" s="13">
        <v>7.2773229623774833</v>
      </c>
      <c r="Z307" s="16"/>
    </row>
    <row r="308" spans="1:26" x14ac:dyDescent="0.25">
      <c r="A308" s="11" t="s">
        <v>686</v>
      </c>
      <c r="B308" s="87" t="s">
        <v>806</v>
      </c>
      <c r="C308" s="14"/>
      <c r="D308" s="12"/>
      <c r="E308" s="12">
        <v>2.7694075829520943</v>
      </c>
      <c r="F308" s="12">
        <v>2.7281124405759059</v>
      </c>
      <c r="G308" s="13">
        <v>2.6876177323149988</v>
      </c>
      <c r="H308" s="13">
        <v>2.6497172737281578</v>
      </c>
      <c r="I308" s="13">
        <v>2.6152780491394183</v>
      </c>
      <c r="J308" s="13">
        <v>2.5829762827437488</v>
      </c>
      <c r="K308" s="13">
        <v>2.5520806326472791</v>
      </c>
      <c r="L308" s="13">
        <v>2.5225292056268027</v>
      </c>
      <c r="M308" s="13">
        <v>2.4942805245311459</v>
      </c>
      <c r="N308" s="13">
        <v>2.4672750266891641</v>
      </c>
      <c r="O308" s="13">
        <v>2.4407130854395067</v>
      </c>
      <c r="P308" s="13">
        <v>2.4351898916702082</v>
      </c>
      <c r="Q308" s="13">
        <v>2.4302049973337576</v>
      </c>
      <c r="R308" s="13">
        <v>2.4257073753949228</v>
      </c>
      <c r="S308" s="13">
        <v>2.4218112238331639</v>
      </c>
      <c r="T308" s="13">
        <v>2.4178766119644695</v>
      </c>
      <c r="U308" s="13">
        <v>2.4145859342535094</v>
      </c>
      <c r="V308" s="13">
        <v>2.4119264114950378</v>
      </c>
      <c r="W308" s="13">
        <v>2.4098980500874996</v>
      </c>
      <c r="X308" s="15">
        <v>2.4084909917418855</v>
      </c>
      <c r="Y308" s="13">
        <v>2.4076963256321289</v>
      </c>
      <c r="Z308" s="16"/>
    </row>
    <row r="309" spans="1:26" x14ac:dyDescent="0.25">
      <c r="A309" s="11" t="s">
        <v>686</v>
      </c>
      <c r="B309" s="9" t="s">
        <v>592</v>
      </c>
      <c r="C309" s="14">
        <v>25.420295277126126</v>
      </c>
      <c r="D309" s="12">
        <v>26.304575267830511</v>
      </c>
      <c r="E309" s="12">
        <v>25.573066983856382</v>
      </c>
      <c r="F309" s="12">
        <v>25.433011493328124</v>
      </c>
      <c r="G309" s="13">
        <v>25.285402994343205</v>
      </c>
      <c r="H309" s="13">
        <v>25.147394215888795</v>
      </c>
      <c r="I309" s="13">
        <v>25.017941697578522</v>
      </c>
      <c r="J309" s="13">
        <v>24.877851081472819</v>
      </c>
      <c r="K309" s="13">
        <v>24.739439371003538</v>
      </c>
      <c r="L309" s="13">
        <v>24.602696497022613</v>
      </c>
      <c r="M309" s="13">
        <v>24.467675791168659</v>
      </c>
      <c r="N309" s="13">
        <v>24.334353686533962</v>
      </c>
      <c r="O309" s="13">
        <v>24.186996828886642</v>
      </c>
      <c r="P309" s="13">
        <v>24.240704701958666</v>
      </c>
      <c r="Q309" s="13">
        <v>24.293832023320991</v>
      </c>
      <c r="R309" s="13">
        <v>24.346279112280115</v>
      </c>
      <c r="S309" s="13">
        <v>24.398573025055867</v>
      </c>
      <c r="T309" s="13">
        <v>24.444240711858779</v>
      </c>
      <c r="U309" s="13">
        <v>24.4900890783017</v>
      </c>
      <c r="V309" s="13">
        <v>24.536164477728754</v>
      </c>
      <c r="W309" s="13">
        <v>24.582558024912796</v>
      </c>
      <c r="X309" s="15">
        <v>24.629321175432871</v>
      </c>
      <c r="Y309" s="13">
        <v>24.676506068123768</v>
      </c>
      <c r="Z309" s="16"/>
    </row>
    <row r="310" spans="1:26" x14ac:dyDescent="0.25">
      <c r="A310" s="11" t="s">
        <v>686</v>
      </c>
      <c r="B310" s="11" t="s">
        <v>593</v>
      </c>
      <c r="C310" s="14">
        <v>5.8648074407278648</v>
      </c>
      <c r="D310" s="12">
        <v>5.8789786751265574</v>
      </c>
      <c r="E310" s="12">
        <v>5.8251996249851388</v>
      </c>
      <c r="F310" s="12">
        <v>5.7782611368002774</v>
      </c>
      <c r="G310" s="13">
        <v>5.7292256115513727</v>
      </c>
      <c r="H310" s="13">
        <v>5.6819261551691662</v>
      </c>
      <c r="I310" s="13">
        <v>5.634720463153263</v>
      </c>
      <c r="J310" s="13">
        <v>5.5845595472872818</v>
      </c>
      <c r="K310" s="13">
        <v>5.534490162483598</v>
      </c>
      <c r="L310" s="13">
        <v>5.484525165723209</v>
      </c>
      <c r="M310" s="13">
        <v>5.4346762645221096</v>
      </c>
      <c r="N310" s="13">
        <v>5.3849567137694629</v>
      </c>
      <c r="O310" s="13">
        <v>5.3320617930996672</v>
      </c>
      <c r="P310" s="13">
        <v>5.3233854321934109</v>
      </c>
      <c r="Q310" s="13">
        <v>5.3143856950449555</v>
      </c>
      <c r="R310" s="13">
        <v>5.3051011484699284</v>
      </c>
      <c r="S310" s="13">
        <v>5.2955317429339708</v>
      </c>
      <c r="T310" s="13">
        <v>5.2842579877712668</v>
      </c>
      <c r="U310" s="13">
        <v>5.2727319356148321</v>
      </c>
      <c r="V310" s="13">
        <v>5.26096924344108</v>
      </c>
      <c r="W310" s="13">
        <v>5.2489804385347707</v>
      </c>
      <c r="X310" s="15">
        <v>5.2367783490080644</v>
      </c>
      <c r="Y310" s="13">
        <v>5.2243749792340211</v>
      </c>
      <c r="Z310" s="16"/>
    </row>
    <row r="311" spans="1:26" x14ac:dyDescent="0.25">
      <c r="A311" s="11" t="s">
        <v>686</v>
      </c>
      <c r="B311" s="11" t="s">
        <v>594</v>
      </c>
      <c r="C311" s="14">
        <v>11.498312824404046</v>
      </c>
      <c r="D311" s="12">
        <v>12.006465285684015</v>
      </c>
      <c r="E311" s="12">
        <v>11.686604890595598</v>
      </c>
      <c r="F311" s="12">
        <v>11.672312621729377</v>
      </c>
      <c r="G311" s="13">
        <v>11.653925992015141</v>
      </c>
      <c r="H311" s="13">
        <v>11.639201625779023</v>
      </c>
      <c r="I311" s="13">
        <v>11.6248557844569</v>
      </c>
      <c r="J311" s="13">
        <v>11.604898024873039</v>
      </c>
      <c r="K311" s="13">
        <v>11.585575028817329</v>
      </c>
      <c r="L311" s="13">
        <v>11.566890798676413</v>
      </c>
      <c r="M311" s="13">
        <v>11.548852301829649</v>
      </c>
      <c r="N311" s="13">
        <v>11.531464924931923</v>
      </c>
      <c r="O311" s="13">
        <v>11.507480198021895</v>
      </c>
      <c r="P311" s="13">
        <v>11.57968016935331</v>
      </c>
      <c r="Q311" s="13">
        <v>11.652549196847337</v>
      </c>
      <c r="R311" s="13">
        <v>11.726033307343847</v>
      </c>
      <c r="S311" s="13">
        <v>11.800153384924231</v>
      </c>
      <c r="T311" s="13">
        <v>11.871684413193126</v>
      </c>
      <c r="U311" s="13">
        <v>11.943823720425057</v>
      </c>
      <c r="V311" s="13">
        <v>12.016562749217183</v>
      </c>
      <c r="W311" s="13">
        <v>12.089902962354152</v>
      </c>
      <c r="X311" s="15">
        <v>12.163842151677249</v>
      </c>
      <c r="Y311" s="13">
        <v>12.238380393193266</v>
      </c>
      <c r="Z311" s="16"/>
    </row>
    <row r="312" spans="1:26" x14ac:dyDescent="0.25">
      <c r="A312" s="11" t="s">
        <v>686</v>
      </c>
      <c r="B312" s="18" t="s">
        <v>595</v>
      </c>
      <c r="C312" s="21">
        <f>D312*(C309/D309)</f>
        <v>3.4416596320513495</v>
      </c>
      <c r="D312" s="12">
        <v>3.5613825036490114</v>
      </c>
      <c r="E312" s="12">
        <v>3.5220172432510246</v>
      </c>
      <c r="F312" s="12">
        <v>3.4636252532687699</v>
      </c>
      <c r="G312" s="13">
        <v>3.404911590865523</v>
      </c>
      <c r="H312" s="13">
        <v>3.3480831443810448</v>
      </c>
      <c r="I312" s="13">
        <v>3.2911045995688397</v>
      </c>
      <c r="J312" s="13">
        <v>3.2330212643238574</v>
      </c>
      <c r="K312" s="13">
        <v>3.175786253033225</v>
      </c>
      <c r="L312" s="13">
        <v>3.1193924448056745</v>
      </c>
      <c r="M312" s="13">
        <v>3.0638207349623618</v>
      </c>
      <c r="N312" s="13">
        <v>3.0090680758988708</v>
      </c>
      <c r="O312" s="13">
        <v>2.9534155322766611</v>
      </c>
      <c r="P312" s="13">
        <v>2.9230153684921354</v>
      </c>
      <c r="Q312" s="13">
        <v>2.8930479897322989</v>
      </c>
      <c r="R312" s="13">
        <v>2.8635885612519267</v>
      </c>
      <c r="S312" s="13">
        <v>2.8345372638724609</v>
      </c>
      <c r="T312" s="13">
        <v>2.8051192575109649</v>
      </c>
      <c r="U312" s="13">
        <v>2.7760850387766745</v>
      </c>
      <c r="V312" s="13">
        <v>2.7474409271639226</v>
      </c>
      <c r="W312" s="13">
        <v>2.7191765779198138</v>
      </c>
      <c r="X312" s="15">
        <v>2.6912919801978066</v>
      </c>
      <c r="Y312" s="13">
        <v>2.6637853770844915</v>
      </c>
      <c r="Z312" s="16"/>
    </row>
    <row r="313" spans="1:26" x14ac:dyDescent="0.25">
      <c r="A313" s="11" t="s">
        <v>686</v>
      </c>
      <c r="B313" s="18" t="s">
        <v>596</v>
      </c>
      <c r="C313" s="14">
        <v>0</v>
      </c>
      <c r="D313" s="12">
        <v>0</v>
      </c>
      <c r="E313" s="12">
        <v>0</v>
      </c>
      <c r="F313" s="12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0</v>
      </c>
      <c r="V313" s="13">
        <v>0</v>
      </c>
      <c r="W313" s="13">
        <v>0</v>
      </c>
      <c r="X313" s="15">
        <v>0</v>
      </c>
      <c r="Y313" s="13">
        <v>0</v>
      </c>
      <c r="Z313" s="16"/>
    </row>
    <row r="314" spans="1:26" x14ac:dyDescent="0.25">
      <c r="A314" s="11" t="s">
        <v>686</v>
      </c>
      <c r="B314" s="114" t="s">
        <v>597</v>
      </c>
      <c r="C314" s="14">
        <v>23.434198952367723</v>
      </c>
      <c r="D314" s="12">
        <v>23.744288811636324</v>
      </c>
      <c r="E314" s="12">
        <v>23.947875227993944</v>
      </c>
      <c r="F314" s="12">
        <v>23.960221662640684</v>
      </c>
      <c r="G314" s="13">
        <v>23.958995366283663</v>
      </c>
      <c r="H314" s="13">
        <v>23.960019166163562</v>
      </c>
      <c r="I314" s="13">
        <v>23.949648848670734</v>
      </c>
      <c r="J314" s="13">
        <v>23.932475353736638</v>
      </c>
      <c r="K314" s="13">
        <v>23.912990445066619</v>
      </c>
      <c r="L314" s="13">
        <v>23.891378362532183</v>
      </c>
      <c r="M314" s="13">
        <v>23.867752150216909</v>
      </c>
      <c r="N314" s="13">
        <v>23.84230424223572</v>
      </c>
      <c r="O314" s="13">
        <v>23.800837100306811</v>
      </c>
      <c r="P314" s="13">
        <v>23.956504893842105</v>
      </c>
      <c r="Q314" s="13">
        <v>24.112106021757828</v>
      </c>
      <c r="R314" s="13">
        <v>24.267712947841392</v>
      </c>
      <c r="S314" s="13">
        <v>24.422862650648426</v>
      </c>
      <c r="T314" s="13">
        <v>24.570788745156069</v>
      </c>
      <c r="U314" s="13">
        <v>24.717993084394475</v>
      </c>
      <c r="V314" s="13">
        <v>24.86449136454916</v>
      </c>
      <c r="W314" s="13">
        <v>25.010269784031536</v>
      </c>
      <c r="X314" s="15">
        <v>25.155350821196915</v>
      </c>
      <c r="Y314" s="13">
        <v>25.299760492983161</v>
      </c>
      <c r="Z314" s="16"/>
    </row>
    <row r="315" spans="1:26" x14ac:dyDescent="0.25">
      <c r="A315" s="11" t="s">
        <v>686</v>
      </c>
      <c r="B315" s="18" t="s">
        <v>598</v>
      </c>
      <c r="C315" s="14">
        <v>11.913587547601189</v>
      </c>
      <c r="D315" s="12">
        <v>12.173270127304246</v>
      </c>
      <c r="E315" s="12">
        <v>12.265432328241294</v>
      </c>
      <c r="F315" s="12">
        <v>12.303137294421125</v>
      </c>
      <c r="G315" s="13">
        <v>12.332087219614563</v>
      </c>
      <c r="H315" s="13">
        <v>12.359708212207497</v>
      </c>
      <c r="I315" s="13">
        <v>12.365201642177853</v>
      </c>
      <c r="J315" s="13">
        <v>12.368784260574044</v>
      </c>
      <c r="K315" s="13">
        <v>12.370441081534691</v>
      </c>
      <c r="L315" s="13">
        <v>12.370311435872907</v>
      </c>
      <c r="M315" s="13">
        <v>12.368358498213563</v>
      </c>
      <c r="N315" s="13">
        <v>12.364765494742811</v>
      </c>
      <c r="O315" s="13">
        <v>12.353525549125912</v>
      </c>
      <c r="P315" s="13">
        <v>12.446218240924299</v>
      </c>
      <c r="Q315" s="13">
        <v>12.541079020406936</v>
      </c>
      <c r="R315" s="13">
        <v>12.638441797078316</v>
      </c>
      <c r="S315" s="13">
        <v>12.736899950960158</v>
      </c>
      <c r="T315" s="13">
        <v>12.83260177480998</v>
      </c>
      <c r="U315" s="13">
        <v>12.928552571436104</v>
      </c>
      <c r="V315" s="13">
        <v>13.024690518464245</v>
      </c>
      <c r="W315" s="13">
        <v>13.120830779239414</v>
      </c>
      <c r="X315" s="15">
        <v>13.216901067860579</v>
      </c>
      <c r="Y315" s="13">
        <v>13.312829816765197</v>
      </c>
      <c r="Z315" s="16"/>
    </row>
    <row r="316" spans="1:26" x14ac:dyDescent="0.25">
      <c r="A316" s="11" t="s">
        <v>686</v>
      </c>
      <c r="B316" s="18" t="s">
        <v>599</v>
      </c>
      <c r="C316" s="21">
        <f>D316*(C314/D314)</f>
        <v>1.2831586370301236</v>
      </c>
      <c r="D316" s="12">
        <v>1.3001378596604649</v>
      </c>
      <c r="E316" s="12">
        <v>1.293842520847172</v>
      </c>
      <c r="F316" s="12">
        <v>1.2799777364964828</v>
      </c>
      <c r="G316" s="13">
        <v>1.2653163854851923</v>
      </c>
      <c r="H316" s="13">
        <v>1.2505527105018037</v>
      </c>
      <c r="I316" s="13">
        <v>1.2319904823456846</v>
      </c>
      <c r="J316" s="13">
        <v>1.2118388197104144</v>
      </c>
      <c r="K316" s="13">
        <v>1.1916721122828464</v>
      </c>
      <c r="L316" s="13">
        <v>1.1715149480581062</v>
      </c>
      <c r="M316" s="13">
        <v>1.1513564624368371</v>
      </c>
      <c r="N316" s="13">
        <v>1.1312292090672063</v>
      </c>
      <c r="O316" s="13">
        <v>1.110793142109114</v>
      </c>
      <c r="P316" s="13">
        <v>1.1000873750353264</v>
      </c>
      <c r="Q316" s="13">
        <v>1.0899003383401684</v>
      </c>
      <c r="R316" s="13">
        <v>1.0803348858425348</v>
      </c>
      <c r="S316" s="13">
        <v>1.0711152523923553</v>
      </c>
      <c r="T316" s="13">
        <v>1.0618913408424726</v>
      </c>
      <c r="U316" s="13">
        <v>1.0528758442652337</v>
      </c>
      <c r="V316" s="13">
        <v>1.0440669469961714</v>
      </c>
      <c r="W316" s="13">
        <v>1.0354331286871998</v>
      </c>
      <c r="X316" s="15">
        <v>1.0269664663859104</v>
      </c>
      <c r="Y316" s="13">
        <v>1.0186577541100392</v>
      </c>
      <c r="Z316" s="16"/>
    </row>
    <row r="317" spans="1:26" x14ac:dyDescent="0.25">
      <c r="A317" s="11" t="s">
        <v>686</v>
      </c>
      <c r="B317" s="20" t="s">
        <v>600</v>
      </c>
      <c r="C317" s="14">
        <v>5.85</v>
      </c>
      <c r="D317" s="12">
        <v>5.7567756208779093</v>
      </c>
      <c r="E317" s="12">
        <v>5.7254787560541525</v>
      </c>
      <c r="F317" s="12">
        <v>5.6614721819712726</v>
      </c>
      <c r="G317" s="13">
        <v>5.5952154251387611</v>
      </c>
      <c r="H317" s="13">
        <v>5.5307101840839143</v>
      </c>
      <c r="I317" s="13">
        <v>5.4699130396342195</v>
      </c>
      <c r="J317" s="13">
        <v>5.4086705951528105</v>
      </c>
      <c r="K317" s="13">
        <v>5.3473209788984901</v>
      </c>
      <c r="L317" s="13">
        <v>5.2859039641306786</v>
      </c>
      <c r="M317" s="13">
        <v>5.2244912962564856</v>
      </c>
      <c r="N317" s="13">
        <v>5.1631078850703291</v>
      </c>
      <c r="O317" s="13">
        <v>5.098275211770475</v>
      </c>
      <c r="P317" s="13">
        <v>5.075012944007125</v>
      </c>
      <c r="Q317" s="13">
        <v>5.0505084699976157</v>
      </c>
      <c r="R317" s="13">
        <v>5.0247480610321578</v>
      </c>
      <c r="S317" s="13">
        <v>4.9980563668644598</v>
      </c>
      <c r="T317" s="13">
        <v>4.9692052084297451</v>
      </c>
      <c r="U317" s="13">
        <v>4.9396917039310768</v>
      </c>
      <c r="V317" s="13">
        <v>4.9095722390564678</v>
      </c>
      <c r="W317" s="13">
        <v>4.8789247224236725</v>
      </c>
      <c r="X317" s="15">
        <v>4.8478044305136043</v>
      </c>
      <c r="Y317" s="13">
        <v>4.8162651163090153</v>
      </c>
      <c r="Z317" s="16"/>
    </row>
    <row r="318" spans="1:26" x14ac:dyDescent="0.25">
      <c r="A318" s="11" t="s">
        <v>686</v>
      </c>
      <c r="B318" s="114" t="s">
        <v>601</v>
      </c>
      <c r="C318" s="14">
        <v>22.399775397313896</v>
      </c>
      <c r="D318" s="12">
        <v>22.15854537839185</v>
      </c>
      <c r="E318" s="12">
        <v>22.385616551800574</v>
      </c>
      <c r="F318" s="12">
        <v>22.283478175847684</v>
      </c>
      <c r="G318" s="13">
        <v>22.172262089283819</v>
      </c>
      <c r="H318" s="13">
        <v>22.066361582663326</v>
      </c>
      <c r="I318" s="13">
        <v>21.954157940196051</v>
      </c>
      <c r="J318" s="13">
        <v>21.92261499309005</v>
      </c>
      <c r="K318" s="13">
        <v>21.893379438841791</v>
      </c>
      <c r="L318" s="13">
        <v>21.866457743757646</v>
      </c>
      <c r="M318" s="13">
        <v>21.841812667471729</v>
      </c>
      <c r="N318" s="13">
        <v>21.819470827467086</v>
      </c>
      <c r="O318" s="13">
        <v>21.831611749960281</v>
      </c>
      <c r="P318" s="13">
        <v>22.027906923345643</v>
      </c>
      <c r="Q318" s="13">
        <v>22.227754965339699</v>
      </c>
      <c r="R318" s="13">
        <v>22.431096019547805</v>
      </c>
      <c r="S318" s="13">
        <v>22.637559826576087</v>
      </c>
      <c r="T318" s="13">
        <v>22.840829063896354</v>
      </c>
      <c r="U318" s="13">
        <v>23.046903044091788</v>
      </c>
      <c r="V318" s="13">
        <v>23.255748247029807</v>
      </c>
      <c r="W318" s="13">
        <v>23.467325627284929</v>
      </c>
      <c r="X318" s="15">
        <v>23.681619620366362</v>
      </c>
      <c r="Y318" s="13">
        <v>23.898622184304401</v>
      </c>
      <c r="Z318" s="16"/>
    </row>
    <row r="319" spans="1:26" x14ac:dyDescent="0.25">
      <c r="A319" s="11" t="s">
        <v>686</v>
      </c>
      <c r="B319" s="18" t="s">
        <v>602</v>
      </c>
      <c r="C319" s="14">
        <v>14.639405829239738</v>
      </c>
      <c r="D319" s="12">
        <v>14.574408587913268</v>
      </c>
      <c r="E319" s="12">
        <v>14.68933000887124</v>
      </c>
      <c r="F319" s="12">
        <v>14.623879533049299</v>
      </c>
      <c r="G319" s="13">
        <v>14.549766402395566</v>
      </c>
      <c r="H319" s="13">
        <v>14.475625775998401</v>
      </c>
      <c r="I319" s="13">
        <v>14.377871018188465</v>
      </c>
      <c r="J319" s="13">
        <v>14.349187239280665</v>
      </c>
      <c r="K319" s="13">
        <v>14.321195016345351</v>
      </c>
      <c r="L319" s="13">
        <v>14.293952950142913</v>
      </c>
      <c r="M319" s="13">
        <v>14.267325384393732</v>
      </c>
      <c r="N319" s="13">
        <v>14.241427079571514</v>
      </c>
      <c r="O319" s="13">
        <v>14.249503093395566</v>
      </c>
      <c r="P319" s="13">
        <v>14.379763632979182</v>
      </c>
      <c r="Q319" s="13">
        <v>14.514995386039674</v>
      </c>
      <c r="R319" s="13">
        <v>14.655585160341692</v>
      </c>
      <c r="S319" s="13">
        <v>14.799935282771768</v>
      </c>
      <c r="T319" s="13">
        <v>14.94357228740804</v>
      </c>
      <c r="U319" s="13">
        <v>15.089989793919532</v>
      </c>
      <c r="V319" s="13">
        <v>15.239117858933072</v>
      </c>
      <c r="W319" s="13">
        <v>15.390746482878161</v>
      </c>
      <c r="X319" s="15">
        <v>15.544794639227359</v>
      </c>
      <c r="Y319" s="13">
        <v>15.70118268635095</v>
      </c>
      <c r="Z319" s="16"/>
    </row>
    <row r="320" spans="1:26" x14ac:dyDescent="0.25">
      <c r="A320" s="11" t="s">
        <v>686</v>
      </c>
      <c r="B320" s="18" t="s">
        <v>603</v>
      </c>
      <c r="C320" s="21">
        <f>D320*(C318/D318)</f>
        <v>4.9348676744934297</v>
      </c>
      <c r="D320" s="12">
        <v>4.8817225781082847</v>
      </c>
      <c r="E320" s="12">
        <v>4.8491221729898486</v>
      </c>
      <c r="F320" s="12">
        <v>4.7910586657837158</v>
      </c>
      <c r="G320" s="13">
        <v>4.7333973303203107</v>
      </c>
      <c r="H320" s="13">
        <v>4.6797267990355778</v>
      </c>
      <c r="I320" s="13">
        <v>4.6380593393322691</v>
      </c>
      <c r="J320" s="13">
        <v>4.6029587099662814</v>
      </c>
      <c r="K320" s="13">
        <v>4.5690817230480505</v>
      </c>
      <c r="L320" s="13">
        <v>4.5363719730665881</v>
      </c>
      <c r="M320" s="13">
        <v>4.5048714801992755</v>
      </c>
      <c r="N320" s="13">
        <v>4.4745009144302941</v>
      </c>
      <c r="O320" s="13">
        <v>4.4440536823057366</v>
      </c>
      <c r="P320" s="13">
        <v>4.4497260521892192</v>
      </c>
      <c r="Q320" s="13">
        <v>4.4540853530734648</v>
      </c>
      <c r="R320" s="13">
        <v>4.4568819281812297</v>
      </c>
      <c r="S320" s="13">
        <v>4.458905236524914</v>
      </c>
      <c r="T320" s="13">
        <v>4.459143127169181</v>
      </c>
      <c r="U320" s="13">
        <v>4.459055438582106</v>
      </c>
      <c r="V320" s="13">
        <v>4.458669093417706</v>
      </c>
      <c r="W320" s="13">
        <v>4.4580904724653347</v>
      </c>
      <c r="X320" s="15">
        <v>4.4573602182050953</v>
      </c>
      <c r="Y320" s="13">
        <v>4.4565213039944753</v>
      </c>
      <c r="Z320" s="16"/>
    </row>
    <row r="321" spans="1:26" x14ac:dyDescent="0.25">
      <c r="A321" s="11" t="s">
        <v>686</v>
      </c>
      <c r="B321" s="11" t="s">
        <v>604</v>
      </c>
      <c r="C321" s="14">
        <v>0</v>
      </c>
      <c r="D321" s="12">
        <v>0</v>
      </c>
      <c r="E321" s="12">
        <v>0</v>
      </c>
      <c r="F321" s="12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13">
        <v>0</v>
      </c>
      <c r="P321" s="13">
        <v>0</v>
      </c>
      <c r="Q321" s="13">
        <v>0</v>
      </c>
      <c r="R321" s="13">
        <v>0</v>
      </c>
      <c r="S321" s="13">
        <v>0</v>
      </c>
      <c r="T321" s="13">
        <v>0</v>
      </c>
      <c r="U321" s="13">
        <v>0</v>
      </c>
      <c r="V321" s="13">
        <v>0</v>
      </c>
      <c r="W321" s="13">
        <v>0</v>
      </c>
      <c r="X321" s="15">
        <v>0</v>
      </c>
      <c r="Y321" s="13">
        <v>0</v>
      </c>
      <c r="Z321" s="16"/>
    </row>
    <row r="322" spans="1:26" x14ac:dyDescent="0.25">
      <c r="A322" s="11" t="s">
        <v>686</v>
      </c>
      <c r="B322" s="9" t="s">
        <v>605</v>
      </c>
      <c r="C322" s="14">
        <v>6.5468999999999991</v>
      </c>
      <c r="D322" s="12">
        <v>6.9520278702561296</v>
      </c>
      <c r="E322" s="12">
        <v>6.8119827909903785</v>
      </c>
      <c r="F322" s="12">
        <v>9.3165780003873557</v>
      </c>
      <c r="G322" s="13">
        <v>9.1379751378197032</v>
      </c>
      <c r="H322" s="13">
        <v>8.9674661052298301</v>
      </c>
      <c r="I322" s="13">
        <v>8.8051769332940406</v>
      </c>
      <c r="J322" s="13">
        <v>8.6460415667443904</v>
      </c>
      <c r="K322" s="13">
        <v>8.4908581988406091</v>
      </c>
      <c r="L322" s="13">
        <v>8.3394877386299076</v>
      </c>
      <c r="M322" s="13">
        <v>8.1918217367568378</v>
      </c>
      <c r="N322" s="13">
        <v>8.0477267953738973</v>
      </c>
      <c r="O322" s="13">
        <v>7.9019706021915388</v>
      </c>
      <c r="P322" s="13">
        <v>7.8241314811480089</v>
      </c>
      <c r="Q322" s="13">
        <v>7.7475842708499689</v>
      </c>
      <c r="R322" s="13">
        <v>7.6723705114874052</v>
      </c>
      <c r="S322" s="13">
        <v>7.59864233574993</v>
      </c>
      <c r="T322" s="13">
        <v>7.5244001107113831</v>
      </c>
      <c r="U322" s="13">
        <v>7.4517566375237125</v>
      </c>
      <c r="V322" s="13">
        <v>7.3807085104386623</v>
      </c>
      <c r="W322" s="13">
        <v>7.3112509841092379</v>
      </c>
      <c r="X322" s="15">
        <v>7.2433713739710974</v>
      </c>
      <c r="Y322" s="13">
        <v>7.1770541426831702</v>
      </c>
      <c r="Z322" s="16"/>
    </row>
    <row r="323" spans="1:26" x14ac:dyDescent="0.25">
      <c r="A323" s="11" t="s">
        <v>686</v>
      </c>
      <c r="B323" s="17" t="s">
        <v>606</v>
      </c>
      <c r="C323" s="14">
        <v>3.5209169192339229</v>
      </c>
      <c r="D323" s="12">
        <v>3.5816717077935247</v>
      </c>
      <c r="E323" s="123">
        <v>3.5355093869412411</v>
      </c>
      <c r="F323" s="12">
        <v>3.4264830415528791</v>
      </c>
      <c r="G323" s="13">
        <v>3.3371474093247917</v>
      </c>
      <c r="H323" s="13">
        <v>3.2515862456338458</v>
      </c>
      <c r="I323" s="13">
        <v>3.1710173185348052</v>
      </c>
      <c r="J323" s="13">
        <v>3.0921471038361652</v>
      </c>
      <c r="K323" s="13">
        <v>3.0151909023049366</v>
      </c>
      <c r="L323" s="13">
        <v>2.940085898913158</v>
      </c>
      <c r="M323" s="13">
        <v>2.8667917058423726</v>
      </c>
      <c r="N323" s="13">
        <v>2.7952453502862351</v>
      </c>
      <c r="O323" s="13">
        <v>2.7235404795476814</v>
      </c>
      <c r="P323" s="13">
        <v>2.6754593196813836</v>
      </c>
      <c r="Q323" s="13">
        <v>2.6278528095486688</v>
      </c>
      <c r="R323" s="13">
        <v>2.5807452841976324</v>
      </c>
      <c r="S323" s="13">
        <v>2.5342813996510025</v>
      </c>
      <c r="T323" s="13">
        <v>2.4878325314066898</v>
      </c>
      <c r="U323" s="13">
        <v>2.442139419700565</v>
      </c>
      <c r="V323" s="13">
        <v>2.3972114006747987</v>
      </c>
      <c r="W323" s="13">
        <v>2.3530606231166651</v>
      </c>
      <c r="X323" s="15">
        <v>2.3096903676194063</v>
      </c>
      <c r="Y323" s="13">
        <v>2.2671017217147655</v>
      </c>
      <c r="Z323" s="16"/>
    </row>
    <row r="324" spans="1:26" x14ac:dyDescent="0.25">
      <c r="A324" s="11" t="s">
        <v>686</v>
      </c>
      <c r="B324" s="17" t="s">
        <v>607</v>
      </c>
      <c r="C324" s="14">
        <v>2.8193258594252062</v>
      </c>
      <c r="D324" s="12">
        <v>2.8830353996596623</v>
      </c>
      <c r="E324" s="123">
        <v>2.852693242962725</v>
      </c>
      <c r="F324" s="12">
        <v>2.8273414276956181</v>
      </c>
      <c r="G324" s="13">
        <v>2.7952289486159874</v>
      </c>
      <c r="H324" s="13">
        <v>2.7640542038836662</v>
      </c>
      <c r="I324" s="13">
        <v>2.7293414087281604</v>
      </c>
      <c r="J324" s="13">
        <v>2.6949803153496998</v>
      </c>
      <c r="K324" s="13">
        <v>2.6611997007073835</v>
      </c>
      <c r="L324" s="13">
        <v>2.6279921964806845</v>
      </c>
      <c r="M324" s="13">
        <v>2.5953144845563099</v>
      </c>
      <c r="N324" s="13">
        <v>2.5631713694505649</v>
      </c>
      <c r="O324" s="13">
        <v>2.5303183277719885</v>
      </c>
      <c r="P324" s="13">
        <v>2.5193858532744002</v>
      </c>
      <c r="Q324" s="13">
        <v>2.5092775863868639</v>
      </c>
      <c r="R324" s="13">
        <v>2.5000614736595721</v>
      </c>
      <c r="S324" s="13">
        <v>2.4914249322207018</v>
      </c>
      <c r="T324" s="13">
        <v>2.4826054323078339</v>
      </c>
      <c r="U324" s="13">
        <v>2.4741788911807299</v>
      </c>
      <c r="V324" s="13">
        <v>2.4661225257886139</v>
      </c>
      <c r="W324" s="13">
        <v>2.4583862910278507</v>
      </c>
      <c r="X324" s="15">
        <v>2.4509451354606502</v>
      </c>
      <c r="Y324" s="13">
        <v>2.4437743061990225</v>
      </c>
      <c r="Z324" s="16"/>
    </row>
    <row r="325" spans="1:26" x14ac:dyDescent="0.25">
      <c r="A325" s="11" t="s">
        <v>686</v>
      </c>
      <c r="B325" s="122" t="s">
        <v>608</v>
      </c>
      <c r="C325" s="14">
        <v>2.57</v>
      </c>
      <c r="D325" s="12">
        <v>3.293327088846846</v>
      </c>
      <c r="E325" s="12">
        <v>2.2269572925029375</v>
      </c>
      <c r="F325" s="12">
        <v>5.8393109199418536</v>
      </c>
      <c r="G325" s="13">
        <v>5.690284556196505</v>
      </c>
      <c r="H325" s="13">
        <v>5.5483977394033381</v>
      </c>
      <c r="I325" s="13">
        <v>5.4224380542861637</v>
      </c>
      <c r="J325" s="13">
        <v>5.2982369908970268</v>
      </c>
      <c r="K325" s="13">
        <v>5.1770044089661953</v>
      </c>
      <c r="L325" s="13">
        <v>5.0586190075563131</v>
      </c>
      <c r="M325" s="13">
        <v>4.9430643380025918</v>
      </c>
      <c r="N325" s="13">
        <v>4.8302001070365339</v>
      </c>
      <c r="O325" s="13">
        <v>4.7161055230125717</v>
      </c>
      <c r="P325" s="13">
        <v>4.6416548236192625</v>
      </c>
      <c r="Q325" s="13">
        <v>4.5666396197354544</v>
      </c>
      <c r="R325" s="13">
        <v>4.4909975979172279</v>
      </c>
      <c r="S325" s="13">
        <v>4.4155306676051449</v>
      </c>
      <c r="T325" s="13">
        <v>4.3393004226083001</v>
      </c>
      <c r="U325" s="13">
        <v>4.2637769707211763</v>
      </c>
      <c r="V325" s="13">
        <v>4.1890172161312069</v>
      </c>
      <c r="W325" s="13">
        <v>4.1151282085414058</v>
      </c>
      <c r="X325" s="15">
        <v>4.0421591506971817</v>
      </c>
      <c r="Y325" s="13">
        <v>3.970154789475147</v>
      </c>
      <c r="Z325" s="16"/>
    </row>
    <row r="326" spans="1:26" x14ac:dyDescent="0.25">
      <c r="A326" s="11" t="s">
        <v>686</v>
      </c>
      <c r="B326" s="11" t="s">
        <v>609</v>
      </c>
      <c r="C326" s="14">
        <v>1.0459999999999998</v>
      </c>
      <c r="D326" s="12">
        <v>1.0242020290514284</v>
      </c>
      <c r="E326" s="12">
        <v>0.71966782623530723</v>
      </c>
      <c r="F326" s="12">
        <v>0.93682259212569718</v>
      </c>
      <c r="G326" s="13">
        <v>0.89239483437999012</v>
      </c>
      <c r="H326" s="13">
        <v>0.84996769389415061</v>
      </c>
      <c r="I326" s="13">
        <v>0.80876007462881239</v>
      </c>
      <c r="J326" s="13">
        <v>0.76919346357558027</v>
      </c>
      <c r="K326" s="13">
        <v>0.73106446839237293</v>
      </c>
      <c r="L326" s="13">
        <v>0.69432400109602277</v>
      </c>
      <c r="M326" s="13">
        <v>0.65891921586920565</v>
      </c>
      <c r="N326" s="13">
        <v>0.62480696259992508</v>
      </c>
      <c r="O326" s="13">
        <v>0.59164628307818146</v>
      </c>
      <c r="P326" s="13">
        <v>0.56452848352734142</v>
      </c>
      <c r="Q326" s="13">
        <v>0.53831529034305747</v>
      </c>
      <c r="R326" s="13">
        <v>0.51303191473482612</v>
      </c>
      <c r="S326" s="13">
        <v>0.48860728102514056</v>
      </c>
      <c r="T326" s="13">
        <v>0.46488868846906206</v>
      </c>
      <c r="U326" s="13">
        <v>0.44197990152435562</v>
      </c>
      <c r="V326" s="13">
        <v>0.41986399824291687</v>
      </c>
      <c r="W326" s="13">
        <v>0.39851502252169269</v>
      </c>
      <c r="X326" s="15">
        <v>0.37791276758608744</v>
      </c>
      <c r="Y326" s="13">
        <v>0.35803629673257548</v>
      </c>
      <c r="Z326" s="16"/>
    </row>
    <row r="327" spans="1:26" x14ac:dyDescent="0.25">
      <c r="A327" s="11" t="s">
        <v>686</v>
      </c>
      <c r="B327" s="11" t="s">
        <v>610</v>
      </c>
      <c r="C327" s="14">
        <v>0</v>
      </c>
      <c r="D327" s="12">
        <v>0</v>
      </c>
      <c r="E327" s="12">
        <v>0</v>
      </c>
      <c r="F327" s="12">
        <v>0</v>
      </c>
      <c r="G327" s="13"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13">
        <v>0</v>
      </c>
      <c r="O327" s="13">
        <v>0</v>
      </c>
      <c r="P327" s="13">
        <v>0</v>
      </c>
      <c r="Q327" s="13">
        <v>0</v>
      </c>
      <c r="R327" s="13">
        <v>0</v>
      </c>
      <c r="S327" s="13">
        <v>0</v>
      </c>
      <c r="T327" s="13">
        <v>0</v>
      </c>
      <c r="U327" s="13">
        <v>0</v>
      </c>
      <c r="V327" s="13">
        <v>0</v>
      </c>
      <c r="W327" s="13">
        <v>0</v>
      </c>
      <c r="X327" s="15">
        <v>0</v>
      </c>
      <c r="Y327" s="13">
        <v>0</v>
      </c>
      <c r="Z327" s="16"/>
    </row>
    <row r="328" spans="1:26" x14ac:dyDescent="0.25">
      <c r="A328" s="11" t="s">
        <v>686</v>
      </c>
      <c r="B328" s="11" t="s">
        <v>611</v>
      </c>
      <c r="C328" s="14">
        <v>0</v>
      </c>
      <c r="D328" s="12">
        <v>0</v>
      </c>
      <c r="E328" s="12">
        <v>0</v>
      </c>
      <c r="F328" s="12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13">
        <v>0</v>
      </c>
      <c r="O328" s="13">
        <v>0</v>
      </c>
      <c r="P328" s="13">
        <v>0</v>
      </c>
      <c r="Q328" s="13">
        <v>0</v>
      </c>
      <c r="R328" s="13">
        <v>0</v>
      </c>
      <c r="S328" s="13">
        <v>0</v>
      </c>
      <c r="T328" s="13">
        <v>0</v>
      </c>
      <c r="U328" s="13">
        <v>0</v>
      </c>
      <c r="V328" s="13">
        <v>0</v>
      </c>
      <c r="W328" s="13">
        <v>0</v>
      </c>
      <c r="X328" s="15">
        <v>0</v>
      </c>
      <c r="Y328" s="13">
        <v>0</v>
      </c>
      <c r="Z328" s="16"/>
    </row>
    <row r="329" spans="1:26" x14ac:dyDescent="0.25">
      <c r="A329" s="11" t="s">
        <v>686</v>
      </c>
      <c r="B329" s="9" t="s">
        <v>612</v>
      </c>
      <c r="C329" s="14">
        <v>7.3221757322175733</v>
      </c>
      <c r="D329" s="12">
        <v>7.415213318440129</v>
      </c>
      <c r="E329" s="12">
        <v>7.3663477632884353</v>
      </c>
      <c r="F329" s="12">
        <v>7.3663477632884353</v>
      </c>
      <c r="G329" s="13">
        <v>7.3663477632884353</v>
      </c>
      <c r="H329" s="13">
        <v>7.3663477632884353</v>
      </c>
      <c r="I329" s="13">
        <v>7.3663477632884353</v>
      </c>
      <c r="J329" s="13">
        <v>7.3663477632884353</v>
      </c>
      <c r="K329" s="13">
        <v>7.3663477632884353</v>
      </c>
      <c r="L329" s="13">
        <v>7.3663477632884353</v>
      </c>
      <c r="M329" s="13">
        <v>7.3663477632884353</v>
      </c>
      <c r="N329" s="13">
        <v>7.3663477632884353</v>
      </c>
      <c r="O329" s="13">
        <v>7.3663477632884353</v>
      </c>
      <c r="P329" s="13">
        <v>7.3663477632884353</v>
      </c>
      <c r="Q329" s="13">
        <v>7.3663477632884353</v>
      </c>
      <c r="R329" s="13">
        <v>7.3663477632884353</v>
      </c>
      <c r="S329" s="13">
        <v>7.3663477632884353</v>
      </c>
      <c r="T329" s="13">
        <v>7.3663477632884353</v>
      </c>
      <c r="U329" s="13">
        <v>7.3663477632884353</v>
      </c>
      <c r="V329" s="13">
        <v>7.3663477632884353</v>
      </c>
      <c r="W329" s="13">
        <v>7.3663477632884353</v>
      </c>
      <c r="X329" s="15">
        <v>7.3663477632884353</v>
      </c>
      <c r="Y329" s="13">
        <v>7.3663477632884353</v>
      </c>
      <c r="Z329" s="16"/>
    </row>
    <row r="330" spans="1:26" x14ac:dyDescent="0.25">
      <c r="A330" s="11" t="s">
        <v>686</v>
      </c>
      <c r="B330" s="20" t="s">
        <v>850</v>
      </c>
      <c r="C330" s="14">
        <v>22.900000000000002</v>
      </c>
      <c r="D330" s="12">
        <v>22.867735954175888</v>
      </c>
      <c r="E330" s="12">
        <v>22.97207310044292</v>
      </c>
      <c r="F330" s="12">
        <v>22.972073977821594</v>
      </c>
      <c r="G330" s="13">
        <v>22.972076009932973</v>
      </c>
      <c r="H330" s="13">
        <v>22.972080087746594</v>
      </c>
      <c r="I330" s="13">
        <v>22.972103205582947</v>
      </c>
      <c r="J330" s="13">
        <v>22.972129876298752</v>
      </c>
      <c r="K330" s="13">
        <v>22.972157028641622</v>
      </c>
      <c r="L330" s="13">
        <v>22.972184612849535</v>
      </c>
      <c r="M330" s="13">
        <v>22.972212756421136</v>
      </c>
      <c r="N330" s="13">
        <v>22.972241360993852</v>
      </c>
      <c r="O330" s="13">
        <v>22.972268643847926</v>
      </c>
      <c r="P330" s="13">
        <v>22.972293404453797</v>
      </c>
      <c r="Q330" s="13">
        <v>22.972314919098356</v>
      </c>
      <c r="R330" s="13">
        <v>22.972332721762289</v>
      </c>
      <c r="S330" s="13">
        <v>22.972348294316699</v>
      </c>
      <c r="T330" s="13">
        <v>22.972362004691348</v>
      </c>
      <c r="U330" s="13">
        <v>22.972374314183082</v>
      </c>
      <c r="V330" s="13">
        <v>22.972385269610349</v>
      </c>
      <c r="W330" s="13">
        <v>22.972395068371377</v>
      </c>
      <c r="X330" s="15">
        <v>22.97240378335669</v>
      </c>
      <c r="Y330" s="13">
        <v>22.972411491794031</v>
      </c>
      <c r="Z330" s="16"/>
    </row>
    <row r="331" spans="1:26" x14ac:dyDescent="0.25">
      <c r="A331" s="11" t="s">
        <v>686</v>
      </c>
      <c r="B331" s="11" t="s">
        <v>613</v>
      </c>
      <c r="C331" s="14">
        <v>0</v>
      </c>
      <c r="D331" s="12">
        <v>0</v>
      </c>
      <c r="E331" s="12">
        <v>0</v>
      </c>
      <c r="F331" s="12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  <c r="O331" s="13">
        <v>0</v>
      </c>
      <c r="P331" s="13">
        <v>0</v>
      </c>
      <c r="Q331" s="13">
        <v>0</v>
      </c>
      <c r="R331" s="13">
        <v>0</v>
      </c>
      <c r="S331" s="13">
        <v>0</v>
      </c>
      <c r="T331" s="13">
        <v>0</v>
      </c>
      <c r="U331" s="13">
        <v>0</v>
      </c>
      <c r="V331" s="13">
        <v>0</v>
      </c>
      <c r="W331" s="13">
        <v>0</v>
      </c>
      <c r="X331" s="15">
        <v>0</v>
      </c>
      <c r="Y331" s="13">
        <v>0</v>
      </c>
      <c r="Z331" s="16"/>
    </row>
    <row r="332" spans="1:26" x14ac:dyDescent="0.25">
      <c r="A332" s="11" t="s">
        <v>686</v>
      </c>
      <c r="B332" s="11" t="s">
        <v>614</v>
      </c>
      <c r="C332" s="14">
        <v>0</v>
      </c>
      <c r="D332" s="12">
        <v>0</v>
      </c>
      <c r="E332" s="12">
        <v>0</v>
      </c>
      <c r="F332" s="12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13">
        <v>0</v>
      </c>
      <c r="Q332" s="13">
        <v>0</v>
      </c>
      <c r="R332" s="13">
        <v>0</v>
      </c>
      <c r="S332" s="13">
        <v>0</v>
      </c>
      <c r="T332" s="13">
        <v>0</v>
      </c>
      <c r="U332" s="13">
        <v>0</v>
      </c>
      <c r="V332" s="13">
        <v>0</v>
      </c>
      <c r="W332" s="13">
        <v>0</v>
      </c>
      <c r="X332" s="15">
        <v>0</v>
      </c>
      <c r="Y332" s="13">
        <v>0</v>
      </c>
      <c r="Z332" s="16"/>
    </row>
    <row r="333" spans="1:26" x14ac:dyDescent="0.25">
      <c r="A333" s="11" t="s">
        <v>686</v>
      </c>
      <c r="B333" s="9" t="s">
        <v>615</v>
      </c>
      <c r="C333" s="14">
        <v>17.019048714752923</v>
      </c>
      <c r="D333" s="12">
        <v>16.756695609164549</v>
      </c>
      <c r="E333" s="12">
        <v>17.239407128709949</v>
      </c>
      <c r="F333" s="12">
        <v>17.336967189171528</v>
      </c>
      <c r="G333" s="13">
        <v>17.420366787670126</v>
      </c>
      <c r="H333" s="13">
        <v>17.500602031131457</v>
      </c>
      <c r="I333" s="13">
        <v>17.555058420689544</v>
      </c>
      <c r="J333" s="13">
        <v>17.606988349439472</v>
      </c>
      <c r="K333" s="13">
        <v>17.654904697498623</v>
      </c>
      <c r="L333" s="13">
        <v>17.699072525342618</v>
      </c>
      <c r="M333" s="13">
        <v>17.739574617304015</v>
      </c>
      <c r="N333" s="13">
        <v>17.776708716195596</v>
      </c>
      <c r="O333" s="13">
        <v>17.801098632711319</v>
      </c>
      <c r="P333" s="13">
        <v>17.973314458345477</v>
      </c>
      <c r="Q333" s="13">
        <v>18.146722499866947</v>
      </c>
      <c r="R333" s="13">
        <v>18.321584715591467</v>
      </c>
      <c r="S333" s="13">
        <v>18.496560437109032</v>
      </c>
      <c r="T333" s="13">
        <v>18.666248254190702</v>
      </c>
      <c r="U333" s="13">
        <v>18.835259002080775</v>
      </c>
      <c r="V333" s="13">
        <v>19.003565193780599</v>
      </c>
      <c r="W333" s="13">
        <v>19.171035614056553</v>
      </c>
      <c r="X333" s="15">
        <v>19.337644186790598</v>
      </c>
      <c r="Y333" s="13">
        <v>19.503368831641225</v>
      </c>
      <c r="Z333" s="16"/>
    </row>
    <row r="334" spans="1:26" x14ac:dyDescent="0.25">
      <c r="A334" s="11" t="s">
        <v>686</v>
      </c>
      <c r="B334" s="11" t="s">
        <v>616</v>
      </c>
      <c r="C334" s="14">
        <v>6.1200409176867483</v>
      </c>
      <c r="D334" s="12">
        <v>5.7681710750708772</v>
      </c>
      <c r="E334" s="12">
        <v>6.0517220688124338</v>
      </c>
      <c r="F334" s="12">
        <v>6.0660471085781102</v>
      </c>
      <c r="G334" s="13">
        <v>6.0737450115625418</v>
      </c>
      <c r="H334" s="13">
        <v>6.0781780911722763</v>
      </c>
      <c r="I334" s="13">
        <v>6.0614325782894083</v>
      </c>
      <c r="J334" s="13">
        <v>6.0483309705231685</v>
      </c>
      <c r="K334" s="13">
        <v>6.0329470246829642</v>
      </c>
      <c r="L334" s="13">
        <v>6.0154322209085818</v>
      </c>
      <c r="M334" s="13">
        <v>5.9957711159201414</v>
      </c>
      <c r="N334" s="13">
        <v>5.9741534343143199</v>
      </c>
      <c r="O334" s="13">
        <v>5.9485031520872971</v>
      </c>
      <c r="P334" s="13">
        <v>5.9729293350806554</v>
      </c>
      <c r="Q334" s="13">
        <v>5.9985622042206037</v>
      </c>
      <c r="R334" s="13">
        <v>6.0257450995276987</v>
      </c>
      <c r="S334" s="13">
        <v>6.0531719830107678</v>
      </c>
      <c r="T334" s="13">
        <v>6.0788641400113859</v>
      </c>
      <c r="U334" s="13">
        <v>6.1040689348080432</v>
      </c>
      <c r="V334" s="13">
        <v>6.1287466283766632</v>
      </c>
      <c r="W334" s="13">
        <v>6.1527387894593186</v>
      </c>
      <c r="X334" s="15">
        <v>6.1759930697345311</v>
      </c>
      <c r="Y334" s="13">
        <v>6.1984565842528774</v>
      </c>
      <c r="Z334" s="16"/>
    </row>
    <row r="335" spans="1:26" x14ac:dyDescent="0.25">
      <c r="A335" s="11" t="s">
        <v>686</v>
      </c>
      <c r="B335" s="11" t="s">
        <v>617</v>
      </c>
      <c r="C335" s="14">
        <v>3.4602688903242855</v>
      </c>
      <c r="D335" s="12">
        <v>3.4044377031605597</v>
      </c>
      <c r="E335" s="12">
        <v>3.4774909430090442</v>
      </c>
      <c r="F335" s="12">
        <v>3.4937328932641374</v>
      </c>
      <c r="G335" s="13">
        <v>3.5062290243498628</v>
      </c>
      <c r="H335" s="13">
        <v>3.517040752634085</v>
      </c>
      <c r="I335" s="13">
        <v>3.5183534540263315</v>
      </c>
      <c r="J335" s="13">
        <v>3.5165738248620286</v>
      </c>
      <c r="K335" s="13">
        <v>3.5133970292927197</v>
      </c>
      <c r="L335" s="13">
        <v>3.5089007740376705</v>
      </c>
      <c r="M335" s="13">
        <v>3.5030924326046806</v>
      </c>
      <c r="N335" s="13">
        <v>3.4960652405805717</v>
      </c>
      <c r="O335" s="13">
        <v>3.4863357355565481</v>
      </c>
      <c r="P335" s="13">
        <v>3.5054810997786747</v>
      </c>
      <c r="Q335" s="13">
        <v>3.5247992976613141</v>
      </c>
      <c r="R335" s="13">
        <v>3.544428223149803</v>
      </c>
      <c r="S335" s="13">
        <v>3.5638248573053564</v>
      </c>
      <c r="T335" s="13">
        <v>3.5818819013040715</v>
      </c>
      <c r="U335" s="13">
        <v>3.5994044116339543</v>
      </c>
      <c r="V335" s="13">
        <v>3.6163791917412289</v>
      </c>
      <c r="W335" s="13">
        <v>3.6327449077541014</v>
      </c>
      <c r="X335" s="15">
        <v>3.648484369603517</v>
      </c>
      <c r="Y335" s="13">
        <v>3.663580581137003</v>
      </c>
      <c r="Z335" s="16"/>
    </row>
    <row r="336" spans="1:26" x14ac:dyDescent="0.25">
      <c r="A336" s="11" t="s">
        <v>686</v>
      </c>
      <c r="B336" s="18" t="s">
        <v>618</v>
      </c>
      <c r="C336" s="21">
        <f>D336*(C333/D333)</f>
        <v>0.86905722216683223</v>
      </c>
      <c r="D336" s="12">
        <v>0.85566047684981394</v>
      </c>
      <c r="E336" s="12">
        <v>0.84952810431038039</v>
      </c>
      <c r="F336" s="12">
        <v>0.83835779141781019</v>
      </c>
      <c r="G336" s="13">
        <v>0.82661820493502092</v>
      </c>
      <c r="H336" s="13">
        <v>0.8147672416026791</v>
      </c>
      <c r="I336" s="13">
        <v>0.80021706859286024</v>
      </c>
      <c r="J336" s="13">
        <v>0.78530138589141296</v>
      </c>
      <c r="K336" s="13">
        <v>0.77040843078220067</v>
      </c>
      <c r="L336" s="13">
        <v>0.75555930794500015</v>
      </c>
      <c r="M336" s="13">
        <v>0.74074988067043324</v>
      </c>
      <c r="N336" s="13">
        <v>0.72600570894690686</v>
      </c>
      <c r="O336" s="13">
        <v>0.71112656666892238</v>
      </c>
      <c r="P336" s="13">
        <v>0.7025342895405946</v>
      </c>
      <c r="Q336" s="13">
        <v>0.69431832373891023</v>
      </c>
      <c r="R336" s="13">
        <v>0.68654254030283468</v>
      </c>
      <c r="S336" s="13">
        <v>0.67901708752418777</v>
      </c>
      <c r="T336" s="13">
        <v>0.67151594123799407</v>
      </c>
      <c r="U336" s="13">
        <v>0.66417026534981161</v>
      </c>
      <c r="V336" s="13">
        <v>0.65697776621903659</v>
      </c>
      <c r="W336" s="13">
        <v>0.64991674483762163</v>
      </c>
      <c r="X336" s="15">
        <v>0.64298126380156562</v>
      </c>
      <c r="Y336" s="13">
        <v>0.63616463560193937</v>
      </c>
      <c r="Z336" s="16"/>
    </row>
    <row r="337" spans="1:26" x14ac:dyDescent="0.25">
      <c r="A337" s="11" t="s">
        <v>686</v>
      </c>
      <c r="B337" s="18" t="s">
        <v>619</v>
      </c>
      <c r="C337" s="14">
        <v>0</v>
      </c>
      <c r="D337" s="12">
        <v>0</v>
      </c>
      <c r="E337" s="12">
        <v>0</v>
      </c>
      <c r="F337" s="12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  <c r="O337" s="13">
        <v>0</v>
      </c>
      <c r="P337" s="13">
        <v>0</v>
      </c>
      <c r="Q337" s="13">
        <v>0</v>
      </c>
      <c r="R337" s="13">
        <v>0</v>
      </c>
      <c r="S337" s="13">
        <v>0</v>
      </c>
      <c r="T337" s="13">
        <v>0</v>
      </c>
      <c r="U337" s="13">
        <v>0</v>
      </c>
      <c r="V337" s="13">
        <v>0</v>
      </c>
      <c r="W337" s="13">
        <v>0</v>
      </c>
      <c r="X337" s="15">
        <v>0</v>
      </c>
      <c r="Y337" s="13">
        <v>0</v>
      </c>
      <c r="Z337" s="16"/>
    </row>
    <row r="338" spans="1:26" x14ac:dyDescent="0.25">
      <c r="A338" s="11" t="s">
        <v>687</v>
      </c>
      <c r="B338" s="114" t="s">
        <v>620</v>
      </c>
      <c r="C338" s="14">
        <v>7.8195596801920537</v>
      </c>
      <c r="D338" s="12">
        <v>7.7654666743086347</v>
      </c>
      <c r="E338" s="12">
        <v>7.7566906473688233</v>
      </c>
      <c r="F338" s="12">
        <v>7.6853787354237504</v>
      </c>
      <c r="G338" s="13">
        <v>7.6119709299733298</v>
      </c>
      <c r="H338" s="13">
        <v>7.5409989154070072</v>
      </c>
      <c r="I338" s="13">
        <v>7.4601684071071563</v>
      </c>
      <c r="J338" s="13">
        <v>7.3776985172403542</v>
      </c>
      <c r="K338" s="13">
        <v>7.2966357454024688</v>
      </c>
      <c r="L338" s="13">
        <v>7.2169765948001832</v>
      </c>
      <c r="M338" s="13">
        <v>7.1386157768198997</v>
      </c>
      <c r="N338" s="13">
        <v>7.0615820901543289</v>
      </c>
      <c r="O338" s="13">
        <v>6.9824931127543532</v>
      </c>
      <c r="P338" s="13">
        <v>6.9639409756109432</v>
      </c>
      <c r="Q338" s="13">
        <v>6.9478680470544782</v>
      </c>
      <c r="R338" s="13">
        <v>6.9345239381908952</v>
      </c>
      <c r="S338" s="13">
        <v>6.923044033677332</v>
      </c>
      <c r="T338" s="13">
        <v>6.9113263971914662</v>
      </c>
      <c r="U338" s="13">
        <v>6.9009783536824338</v>
      </c>
      <c r="V338" s="13">
        <v>6.891956371313503</v>
      </c>
      <c r="W338" s="13">
        <v>6.8841328257257057</v>
      </c>
      <c r="X338" s="15">
        <v>6.8774516541952941</v>
      </c>
      <c r="Y338" s="13">
        <v>6.871855442878184</v>
      </c>
      <c r="Z338" s="16"/>
    </row>
    <row r="339" spans="1:26" s="1" customFormat="1" x14ac:dyDescent="0.25">
      <c r="A339" s="18" t="s">
        <v>687</v>
      </c>
      <c r="B339" s="18" t="s">
        <v>621</v>
      </c>
      <c r="C339" s="19">
        <v>0.96899999999999997</v>
      </c>
      <c r="D339" s="13">
        <v>0.94645512381209551</v>
      </c>
      <c r="E339" s="13">
        <v>0.94082575716726524</v>
      </c>
      <c r="F339" s="13">
        <v>0.92998896083335225</v>
      </c>
      <c r="G339" s="13">
        <v>0.91886183949030642</v>
      </c>
      <c r="H339" s="13">
        <v>0.90794258254873339</v>
      </c>
      <c r="I339" s="13">
        <v>0.89478950204023389</v>
      </c>
      <c r="J339" s="13">
        <v>0.88129517336253271</v>
      </c>
      <c r="K339" s="13">
        <v>0.86798635858136919</v>
      </c>
      <c r="L339" s="13">
        <v>0.85486428920334323</v>
      </c>
      <c r="M339" s="13">
        <v>0.84190801124055947</v>
      </c>
      <c r="N339" s="13">
        <v>0.82912539749850045</v>
      </c>
      <c r="O339" s="13">
        <v>0.81622243280496021</v>
      </c>
      <c r="P339" s="13">
        <v>0.81055799792001204</v>
      </c>
      <c r="Q339" s="13">
        <v>0.80535802640437659</v>
      </c>
      <c r="R339" s="13">
        <v>0.8006800423160596</v>
      </c>
      <c r="S339" s="13">
        <v>0.79633791058253334</v>
      </c>
      <c r="T339" s="13">
        <v>0.79206915666053557</v>
      </c>
      <c r="U339" s="13">
        <v>0.7880321035005764</v>
      </c>
      <c r="V339" s="13">
        <v>0.78421885997072216</v>
      </c>
      <c r="W339" s="13">
        <v>0.78060283202227698</v>
      </c>
      <c r="X339" s="15">
        <v>0.77717302787153053</v>
      </c>
      <c r="Y339" s="13">
        <v>0.77391801190585274</v>
      </c>
      <c r="Z339" s="16"/>
    </row>
    <row r="340" spans="1:26" x14ac:dyDescent="0.25">
      <c r="A340" s="11" t="s">
        <v>687</v>
      </c>
      <c r="B340" s="18" t="s">
        <v>622</v>
      </c>
      <c r="C340" s="14">
        <v>0</v>
      </c>
      <c r="D340" s="12">
        <v>5.7310190924108522</v>
      </c>
      <c r="E340" s="12">
        <v>5.6970487743427194</v>
      </c>
      <c r="F340" s="12">
        <v>5.631604237807899</v>
      </c>
      <c r="G340" s="13">
        <v>5.564494363748552</v>
      </c>
      <c r="H340" s="13">
        <v>5.4988056520865252</v>
      </c>
      <c r="I340" s="13">
        <v>5.4211212635868691</v>
      </c>
      <c r="J340" s="13">
        <v>5.3415284649465891</v>
      </c>
      <c r="K340" s="13">
        <v>5.263059412113642</v>
      </c>
      <c r="L340" s="13">
        <v>5.1857179061633998</v>
      </c>
      <c r="M340" s="13">
        <v>5.1093874872934704</v>
      </c>
      <c r="N340" s="13">
        <v>5.0341083150922339</v>
      </c>
      <c r="O340" s="13">
        <v>4.9579519212543914</v>
      </c>
      <c r="P340" s="13">
        <v>4.9255395311566055</v>
      </c>
      <c r="Q340" s="13">
        <v>4.8956837193655272</v>
      </c>
      <c r="R340" s="13">
        <v>4.8686964164773681</v>
      </c>
      <c r="S340" s="13">
        <v>4.8435661569132957</v>
      </c>
      <c r="T340" s="13">
        <v>4.8187264799796434</v>
      </c>
      <c r="U340" s="13">
        <v>4.795178006928035</v>
      </c>
      <c r="V340" s="13">
        <v>4.772877075102623</v>
      </c>
      <c r="W340" s="13">
        <v>4.7516784549491904</v>
      </c>
      <c r="X340" s="15">
        <v>4.7315216988789501</v>
      </c>
      <c r="Y340" s="13">
        <v>4.712343991182923</v>
      </c>
      <c r="Z340" s="16"/>
    </row>
    <row r="341" spans="1:26" x14ac:dyDescent="0.25">
      <c r="A341" s="11" t="s">
        <v>687</v>
      </c>
      <c r="B341" s="18" t="s">
        <v>623</v>
      </c>
      <c r="C341" s="21">
        <f>D341*(C338/D338)</f>
        <v>0.63556360872204887</v>
      </c>
      <c r="D341" s="12">
        <v>0.63116699977832824</v>
      </c>
      <c r="E341" s="12">
        <v>0.6274294495358036</v>
      </c>
      <c r="F341" s="12">
        <v>0.62024075932880596</v>
      </c>
      <c r="G341" s="13">
        <v>0.61289277919714946</v>
      </c>
      <c r="H341" s="13">
        <v>0.60574339942354072</v>
      </c>
      <c r="I341" s="13">
        <v>0.59766809015933475</v>
      </c>
      <c r="J341" s="13">
        <v>0.58944725594215797</v>
      </c>
      <c r="K341" s="13">
        <v>0.58135031552810901</v>
      </c>
      <c r="L341" s="13">
        <v>0.57337674278889073</v>
      </c>
      <c r="M341" s="13">
        <v>0.56551640010647586</v>
      </c>
      <c r="N341" s="13">
        <v>0.55777177044035053</v>
      </c>
      <c r="O341" s="13">
        <v>0.54989232852337766</v>
      </c>
      <c r="P341" s="13">
        <v>0.5468068506621846</v>
      </c>
      <c r="Q341" s="13">
        <v>0.54393689854967187</v>
      </c>
      <c r="R341" s="13">
        <v>0.54130743704789697</v>
      </c>
      <c r="S341" s="13">
        <v>0.53883691163478797</v>
      </c>
      <c r="T341" s="13">
        <v>0.53635875483279982</v>
      </c>
      <c r="U341" s="13">
        <v>0.53399394855199278</v>
      </c>
      <c r="V341" s="13">
        <v>0.53173874813892574</v>
      </c>
      <c r="W341" s="13">
        <v>0.52958123795903034</v>
      </c>
      <c r="X341" s="15">
        <v>0.52751633813318388</v>
      </c>
      <c r="Y341" s="13">
        <v>0.52553879030132133</v>
      </c>
      <c r="Z341" s="16"/>
    </row>
    <row r="342" spans="1:26" x14ac:dyDescent="0.25">
      <c r="A342" s="11" t="s">
        <v>687</v>
      </c>
      <c r="B342" s="18" t="s">
        <v>624</v>
      </c>
      <c r="C342" s="21">
        <f>D342*(C338/D338)</f>
        <v>0.53375446711898888</v>
      </c>
      <c r="D342" s="12">
        <v>0.53006213855945294</v>
      </c>
      <c r="E342" s="12">
        <v>0.52693219994580465</v>
      </c>
      <c r="F342" s="12">
        <v>0.5209408612046289</v>
      </c>
      <c r="G342" s="13">
        <v>0.5148744292450762</v>
      </c>
      <c r="H342" s="13">
        <v>0.5090771864930661</v>
      </c>
      <c r="I342" s="13">
        <v>0.50346387751159649</v>
      </c>
      <c r="J342" s="13">
        <v>0.49788566515079513</v>
      </c>
      <c r="K342" s="13">
        <v>0.49241182581723925</v>
      </c>
      <c r="L342" s="13">
        <v>0.48703961889949277</v>
      </c>
      <c r="M342" s="13">
        <v>0.48176707187756446</v>
      </c>
      <c r="N342" s="13">
        <v>0.47659154983784396</v>
      </c>
      <c r="O342" s="13">
        <v>0.47120985672758825</v>
      </c>
      <c r="P342" s="13">
        <v>0.46979667908565742</v>
      </c>
      <c r="Q342" s="13">
        <v>0.46840382707308426</v>
      </c>
      <c r="R342" s="13">
        <v>0.46702942214947168</v>
      </c>
      <c r="S342" s="13">
        <v>0.46567758038103163</v>
      </c>
      <c r="T342" s="13">
        <v>0.46422289269409894</v>
      </c>
      <c r="U342" s="13">
        <v>0.46279319548299114</v>
      </c>
      <c r="V342" s="13">
        <v>0.46138793284373281</v>
      </c>
      <c r="W342" s="13">
        <v>0.46000702229240742</v>
      </c>
      <c r="X342" s="15">
        <v>0.45865003561647294</v>
      </c>
      <c r="Y342" s="13">
        <v>0.45731659502434074</v>
      </c>
      <c r="Z342" s="16"/>
    </row>
    <row r="343" spans="1:26" x14ac:dyDescent="0.25">
      <c r="A343" s="11" t="s">
        <v>687</v>
      </c>
      <c r="B343" s="115" t="s">
        <v>625</v>
      </c>
      <c r="C343" s="14">
        <v>71.340392681447298</v>
      </c>
      <c r="D343" s="12">
        <v>57.418465848056236</v>
      </c>
      <c r="E343" s="12">
        <v>56.884851052418824</v>
      </c>
      <c r="F343" s="12">
        <v>72.470710988093245</v>
      </c>
      <c r="G343" s="13">
        <v>72.689143533240525</v>
      </c>
      <c r="H343" s="13">
        <v>72.847781001659399</v>
      </c>
      <c r="I343" s="13">
        <v>72.950239202786918</v>
      </c>
      <c r="J343" s="13">
        <v>73.052697403914422</v>
      </c>
      <c r="K343" s="13">
        <v>73.155155605041941</v>
      </c>
      <c r="L343" s="13">
        <v>73.155155605041941</v>
      </c>
      <c r="M343" s="13">
        <v>73.257613806169445</v>
      </c>
      <c r="N343" s="13">
        <v>73.360072007296949</v>
      </c>
      <c r="O343" s="13">
        <v>73.462530208424468</v>
      </c>
      <c r="P343" s="13">
        <v>73.564988409551972</v>
      </c>
      <c r="Q343" s="13">
        <v>73.667446610679491</v>
      </c>
      <c r="R343" s="13">
        <v>73.8723630129345</v>
      </c>
      <c r="S343" s="13">
        <v>73.974821214062018</v>
      </c>
      <c r="T343" s="13">
        <v>74.179737616317027</v>
      </c>
      <c r="U343" s="13">
        <v>74.282195817444531</v>
      </c>
      <c r="V343" s="13">
        <v>74.487112219699554</v>
      </c>
      <c r="W343" s="13">
        <v>74.692028621954577</v>
      </c>
      <c r="X343" s="15">
        <v>74.896945024209586</v>
      </c>
      <c r="Y343" s="13">
        <v>75.101861426464609</v>
      </c>
      <c r="Z343" s="16"/>
    </row>
    <row r="344" spans="1:26" x14ac:dyDescent="0.25">
      <c r="A344" s="11" t="s">
        <v>687</v>
      </c>
      <c r="B344" s="11" t="s">
        <v>626</v>
      </c>
      <c r="C344" s="14">
        <v>0</v>
      </c>
      <c r="D344" s="12">
        <v>8.1048234828356058</v>
      </c>
      <c r="E344" s="12">
        <v>8.1087573385593288</v>
      </c>
      <c r="F344" s="12">
        <v>8.0400131011628861</v>
      </c>
      <c r="G344" s="13">
        <v>7.9850851207972591</v>
      </c>
      <c r="H344" s="13">
        <v>7.9234282619797929</v>
      </c>
      <c r="I344" s="13">
        <v>7.8624565325639848</v>
      </c>
      <c r="J344" s="13">
        <v>7.7921625238739685</v>
      </c>
      <c r="K344" s="13">
        <v>7.7207409555613378</v>
      </c>
      <c r="L344" s="13">
        <v>7.6374998170111841</v>
      </c>
      <c r="M344" s="13">
        <v>7.5640245720327659</v>
      </c>
      <c r="N344" s="13">
        <v>7.4894915566943308</v>
      </c>
      <c r="O344" s="13">
        <v>7.408758424383441</v>
      </c>
      <c r="P344" s="13">
        <v>7.3261458358645077</v>
      </c>
      <c r="Q344" s="13">
        <v>7.2415195739766016</v>
      </c>
      <c r="R344" s="13">
        <v>7.1647938377544813</v>
      </c>
      <c r="S344" s="13">
        <v>7.0765789829851702</v>
      </c>
      <c r="T344" s="13">
        <v>6.9968329516486287</v>
      </c>
      <c r="U344" s="13">
        <v>6.9063275851258092</v>
      </c>
      <c r="V344" s="13">
        <v>6.8243509284643205</v>
      </c>
      <c r="W344" s="13">
        <v>6.7413782494621985</v>
      </c>
      <c r="X344" s="15">
        <v>6.657507679199604</v>
      </c>
      <c r="Y344" s="13">
        <v>6.5728361935983193</v>
      </c>
      <c r="Z344" s="16"/>
    </row>
    <row r="345" spans="1:26" x14ac:dyDescent="0.25">
      <c r="A345" s="11" t="s">
        <v>687</v>
      </c>
      <c r="B345" s="11" t="s">
        <v>627</v>
      </c>
      <c r="C345" s="14">
        <v>0</v>
      </c>
      <c r="D345" s="12">
        <v>0.19350825558833268</v>
      </c>
      <c r="E345" s="12">
        <v>0.19359824591222688</v>
      </c>
      <c r="F345" s="12">
        <v>0.19193662244681822</v>
      </c>
      <c r="G345" s="13">
        <v>0.19057855506687965</v>
      </c>
      <c r="H345" s="13">
        <v>0.18901383519680928</v>
      </c>
      <c r="I345" s="13">
        <v>0.18703523654911153</v>
      </c>
      <c r="J345" s="13">
        <v>0.18476379922409539</v>
      </c>
      <c r="K345" s="13">
        <v>0.18246580415170033</v>
      </c>
      <c r="L345" s="13">
        <v>0.17989107522530087</v>
      </c>
      <c r="M345" s="13">
        <v>0.17754663589276598</v>
      </c>
      <c r="N345" s="13">
        <v>0.1751794256634758</v>
      </c>
      <c r="O345" s="13">
        <v>0.17270823859973647</v>
      </c>
      <c r="P345" s="13">
        <v>0.17025937211006881</v>
      </c>
      <c r="Q345" s="13">
        <v>0.16784342652086437</v>
      </c>
      <c r="R345" s="13">
        <v>0.16569729569872552</v>
      </c>
      <c r="S345" s="13">
        <v>0.16333943299055931</v>
      </c>
      <c r="T345" s="13">
        <v>0.1612221564291445</v>
      </c>
      <c r="U345" s="13">
        <v>0.158891589263956</v>
      </c>
      <c r="V345" s="13">
        <v>0.15679000597368323</v>
      </c>
      <c r="W345" s="13">
        <v>0.15469323318193301</v>
      </c>
      <c r="X345" s="15">
        <v>0.15260137517655267</v>
      </c>
      <c r="Y345" s="13">
        <v>0.1505144703915467</v>
      </c>
      <c r="Z345" s="16"/>
    </row>
    <row r="346" spans="1:26" x14ac:dyDescent="0.25">
      <c r="A346" s="11" t="s">
        <v>687</v>
      </c>
      <c r="B346" s="11" t="s">
        <v>628</v>
      </c>
      <c r="C346" s="14">
        <v>0</v>
      </c>
      <c r="D346" s="12">
        <v>2.5301685940948984</v>
      </c>
      <c r="E346" s="12">
        <v>2.5161773870065733</v>
      </c>
      <c r="F346" s="12">
        <v>2.4787565172550843</v>
      </c>
      <c r="G346" s="13">
        <v>2.4446185130312679</v>
      </c>
      <c r="H346" s="13">
        <v>2.4070251520174337</v>
      </c>
      <c r="I346" s="13">
        <v>2.3606841943346195</v>
      </c>
      <c r="J346" s="13">
        <v>2.3213431425585376</v>
      </c>
      <c r="K346" s="13">
        <v>2.2816847364524748</v>
      </c>
      <c r="L346" s="13">
        <v>2.2386117751894936</v>
      </c>
      <c r="M346" s="13">
        <v>2.198437012256949</v>
      </c>
      <c r="N346" s="13">
        <v>2.1580197415320201</v>
      </c>
      <c r="O346" s="13">
        <v>2.1224625509616191</v>
      </c>
      <c r="P346" s="13">
        <v>2.0876845174835439</v>
      </c>
      <c r="Q346" s="13">
        <v>2.0539179766573761</v>
      </c>
      <c r="R346" s="13">
        <v>2.0241142481155059</v>
      </c>
      <c r="S346" s="13">
        <v>1.9921434445763979</v>
      </c>
      <c r="T346" s="13">
        <v>1.963461500489601</v>
      </c>
      <c r="U346" s="13">
        <v>1.9324591248498377</v>
      </c>
      <c r="V346" s="13">
        <v>1.9045057328307278</v>
      </c>
      <c r="W346" s="13">
        <v>1.8768363582623842</v>
      </c>
      <c r="X346" s="15">
        <v>1.849436459090753</v>
      </c>
      <c r="Y346" s="13">
        <v>1.8222903545873852</v>
      </c>
      <c r="Z346" s="16"/>
    </row>
    <row r="347" spans="1:26" x14ac:dyDescent="0.25">
      <c r="A347" s="11" t="s">
        <v>687</v>
      </c>
      <c r="B347" s="11" t="s">
        <v>629</v>
      </c>
      <c r="C347" s="14">
        <v>2.1684026932910503</v>
      </c>
      <c r="D347" s="12">
        <v>2.1335020576792285</v>
      </c>
      <c r="E347" s="12">
        <v>2.1304566725248049</v>
      </c>
      <c r="F347" s="12">
        <v>2.1034094648843085</v>
      </c>
      <c r="G347" s="13">
        <v>2.07911474391305</v>
      </c>
      <c r="H347" s="13">
        <v>2.0517287065682277</v>
      </c>
      <c r="I347" s="13">
        <v>2.0142219105684145</v>
      </c>
      <c r="J347" s="13">
        <v>1.9787441671144386</v>
      </c>
      <c r="K347" s="13">
        <v>1.9429924117844768</v>
      </c>
      <c r="L347" s="13">
        <v>1.9043415920447158</v>
      </c>
      <c r="M347" s="13">
        <v>1.8681485739474308</v>
      </c>
      <c r="N347" s="13">
        <v>1.831755548897005</v>
      </c>
      <c r="O347" s="13">
        <v>1.7979708648663364</v>
      </c>
      <c r="P347" s="13">
        <v>1.7652810416425044</v>
      </c>
      <c r="Q347" s="13">
        <v>1.7339739979229329</v>
      </c>
      <c r="R347" s="13">
        <v>1.7065890867522258</v>
      </c>
      <c r="S347" s="13">
        <v>1.6777351845301642</v>
      </c>
      <c r="T347" s="13">
        <v>1.6519503218222462</v>
      </c>
      <c r="U347" s="13">
        <v>1.6244421485581257</v>
      </c>
      <c r="V347" s="13">
        <v>1.5997137591575645</v>
      </c>
      <c r="W347" s="13">
        <v>1.5754069272271789</v>
      </c>
      <c r="X347" s="15">
        <v>1.5514947220860775</v>
      </c>
      <c r="Y347" s="13">
        <v>1.527949002346086</v>
      </c>
      <c r="Z347" s="16"/>
    </row>
    <row r="348" spans="1:26" x14ac:dyDescent="0.25">
      <c r="A348" s="11" t="s">
        <v>687</v>
      </c>
      <c r="B348" s="11" t="s">
        <v>630</v>
      </c>
      <c r="C348" s="14">
        <v>3.4773893818609638</v>
      </c>
      <c r="D348" s="12">
        <v>3.4490110385910349</v>
      </c>
      <c r="E348" s="12">
        <v>3.4349441643298313</v>
      </c>
      <c r="F348" s="12">
        <v>3.3893832067244594</v>
      </c>
      <c r="G348" s="13">
        <v>3.3483903994070738</v>
      </c>
      <c r="H348" s="13">
        <v>3.3026933837171684</v>
      </c>
      <c r="I348" s="13">
        <v>3.243810328727899</v>
      </c>
      <c r="J348" s="13">
        <v>3.1902329948212427</v>
      </c>
      <c r="K348" s="13">
        <v>3.1362145770270686</v>
      </c>
      <c r="L348" s="13">
        <v>3.0775009255186179</v>
      </c>
      <c r="M348" s="13">
        <v>3.022761208427001</v>
      </c>
      <c r="N348" s="13">
        <v>2.9676855002374496</v>
      </c>
      <c r="O348" s="13">
        <v>2.9172812521221934</v>
      </c>
      <c r="P348" s="13">
        <v>2.8681481895136636</v>
      </c>
      <c r="Q348" s="13">
        <v>2.8206482268247939</v>
      </c>
      <c r="R348" s="13">
        <v>2.7788568822040727</v>
      </c>
      <c r="S348" s="13">
        <v>2.7342543281596821</v>
      </c>
      <c r="T348" s="13">
        <v>2.6943019638216481</v>
      </c>
      <c r="U348" s="13">
        <v>2.6512686047374099</v>
      </c>
      <c r="V348" s="13">
        <v>2.6125156645953487</v>
      </c>
      <c r="W348" s="13">
        <v>2.5742339754774379</v>
      </c>
      <c r="X348" s="15">
        <v>2.5363966303334924</v>
      </c>
      <c r="Y348" s="13">
        <v>2.4989750509476711</v>
      </c>
      <c r="Z348" s="16"/>
    </row>
    <row r="349" spans="1:26" x14ac:dyDescent="0.25">
      <c r="A349" s="11" t="s">
        <v>687</v>
      </c>
      <c r="B349" s="11" t="s">
        <v>631</v>
      </c>
      <c r="C349" s="14">
        <v>17.54</v>
      </c>
      <c r="D349" s="12">
        <v>18.038277152430574</v>
      </c>
      <c r="E349" s="12">
        <v>17.674055159879973</v>
      </c>
      <c r="F349" s="12">
        <v>17.52421804009845</v>
      </c>
      <c r="G349" s="13">
        <v>17.40449464547552</v>
      </c>
      <c r="H349" s="13">
        <v>17.270103866569261</v>
      </c>
      <c r="I349" s="13">
        <v>17.137197541952919</v>
      </c>
      <c r="J349" s="13">
        <v>16.983970689803307</v>
      </c>
      <c r="K349" s="13">
        <v>16.828286187307814</v>
      </c>
      <c r="L349" s="13">
        <v>16.646839559423899</v>
      </c>
      <c r="M349" s="13">
        <v>16.486678864030289</v>
      </c>
      <c r="N349" s="13">
        <v>16.324212676481125</v>
      </c>
      <c r="O349" s="13">
        <v>16.148233463533366</v>
      </c>
      <c r="P349" s="13">
        <v>15.968159125193788</v>
      </c>
      <c r="Q349" s="13">
        <v>15.783697402950283</v>
      </c>
      <c r="R349" s="13">
        <v>15.616457542845543</v>
      </c>
      <c r="S349" s="13">
        <v>15.42417699595334</v>
      </c>
      <c r="T349" s="13">
        <v>15.250356105113239</v>
      </c>
      <c r="U349" s="13">
        <v>15.053084790578501</v>
      </c>
      <c r="V349" s="13">
        <v>14.874403393373182</v>
      </c>
      <c r="W349" s="13">
        <v>14.693551629895561</v>
      </c>
      <c r="X349" s="15">
        <v>14.510743343001817</v>
      </c>
      <c r="Y349" s="13">
        <v>14.32618985694614</v>
      </c>
      <c r="Z349" s="16"/>
    </row>
    <row r="350" spans="1:26" x14ac:dyDescent="0.25">
      <c r="A350" s="11" t="s">
        <v>687</v>
      </c>
      <c r="B350" s="11" t="s">
        <v>632</v>
      </c>
      <c r="C350" s="14">
        <v>23.047641821368718</v>
      </c>
      <c r="D350" s="12">
        <v>22.572561451704008</v>
      </c>
      <c r="E350" s="12">
        <v>22.716296017843927</v>
      </c>
      <c r="F350" s="12">
        <v>22.400563393201352</v>
      </c>
      <c r="G350" s="13">
        <v>22.115736136918581</v>
      </c>
      <c r="H350" s="13">
        <v>21.801393140553401</v>
      </c>
      <c r="I350" s="13">
        <v>21.41850242282716</v>
      </c>
      <c r="J350" s="13">
        <v>21.084842619993637</v>
      </c>
      <c r="K350" s="13">
        <v>20.748274460910416</v>
      </c>
      <c r="L350" s="13">
        <v>20.380554733403841</v>
      </c>
      <c r="M350" s="13">
        <v>20.039169684125653</v>
      </c>
      <c r="N350" s="13">
        <v>19.695488155598127</v>
      </c>
      <c r="O350" s="13">
        <v>19.386522319017217</v>
      </c>
      <c r="P350" s="13">
        <v>19.083013490851577</v>
      </c>
      <c r="Q350" s="13">
        <v>18.786743321553914</v>
      </c>
      <c r="R350" s="13">
        <v>18.524530059586365</v>
      </c>
      <c r="S350" s="13">
        <v>18.241104917877895</v>
      </c>
      <c r="T350" s="13">
        <v>17.986632753854714</v>
      </c>
      <c r="U350" s="13">
        <v>17.71000280190631</v>
      </c>
      <c r="V350" s="13">
        <v>17.460458160265624</v>
      </c>
      <c r="W350" s="13">
        <v>17.21278802426632</v>
      </c>
      <c r="X350" s="15">
        <v>16.966913109858414</v>
      </c>
      <c r="Y350" s="13">
        <v>16.722744757180735</v>
      </c>
      <c r="Z350" s="16"/>
    </row>
    <row r="351" spans="1:26" x14ac:dyDescent="0.25">
      <c r="A351" s="11" t="s">
        <v>687</v>
      </c>
      <c r="B351" s="9" t="s">
        <v>633</v>
      </c>
      <c r="C351" s="14">
        <v>30.277887102665872</v>
      </c>
      <c r="D351" s="12">
        <v>29.905069135980238</v>
      </c>
      <c r="E351" s="12">
        <v>32.693891132354118</v>
      </c>
      <c r="F351" s="12">
        <v>35.265491178184455</v>
      </c>
      <c r="G351" s="13">
        <v>34.778136897448327</v>
      </c>
      <c r="H351" s="13">
        <v>34.305820916850607</v>
      </c>
      <c r="I351" s="13">
        <v>33.84865278355673</v>
      </c>
      <c r="J351" s="13">
        <v>33.51691385723354</v>
      </c>
      <c r="K351" s="13">
        <v>33.190614673420214</v>
      </c>
      <c r="L351" s="13">
        <v>32.869596882018634</v>
      </c>
      <c r="M351" s="13">
        <v>32.553808682728437</v>
      </c>
      <c r="N351" s="13">
        <v>32.24307975797219</v>
      </c>
      <c r="O351" s="13">
        <v>31.984328091431372</v>
      </c>
      <c r="P351" s="13">
        <v>31.992747065668127</v>
      </c>
      <c r="Q351" s="13">
        <v>32.00115704118604</v>
      </c>
      <c r="R351" s="13">
        <v>32.009452038743824</v>
      </c>
      <c r="S351" s="13">
        <v>32.018409251380866</v>
      </c>
      <c r="T351" s="13">
        <v>32.019570155834288</v>
      </c>
      <c r="U351" s="13">
        <v>32.02189286395916</v>
      </c>
      <c r="V351" s="13">
        <v>32.025431536725392</v>
      </c>
      <c r="W351" s="13">
        <v>32.030297443910669</v>
      </c>
      <c r="X351" s="15">
        <v>32.036545215192383</v>
      </c>
      <c r="Y351" s="13">
        <v>32.044228393540642</v>
      </c>
      <c r="Z351" s="16"/>
    </row>
    <row r="352" spans="1:26" x14ac:dyDescent="0.25">
      <c r="A352" s="11" t="s">
        <v>687</v>
      </c>
      <c r="B352" s="11" t="s">
        <v>634</v>
      </c>
      <c r="C352" s="14">
        <v>15.567461538866354</v>
      </c>
      <c r="D352" s="12">
        <v>15.389918184605943</v>
      </c>
      <c r="E352" s="12">
        <v>15.193641668968073</v>
      </c>
      <c r="F352" s="12">
        <v>14.898086441585592</v>
      </c>
      <c r="G352" s="13">
        <v>14.617336938701788</v>
      </c>
      <c r="H352" s="13">
        <v>14.342861334234327</v>
      </c>
      <c r="I352" s="13">
        <v>14.068156357876394</v>
      </c>
      <c r="J352" s="13">
        <v>13.857438949199432</v>
      </c>
      <c r="K352" s="13">
        <v>13.649516851680328</v>
      </c>
      <c r="L352" s="13">
        <v>13.444323597145013</v>
      </c>
      <c r="M352" s="13">
        <v>13.24176846440065</v>
      </c>
      <c r="N352" s="13">
        <v>13.041799942853418</v>
      </c>
      <c r="O352" s="13">
        <v>12.870824045830505</v>
      </c>
      <c r="P352" s="13">
        <v>12.808459564307054</v>
      </c>
      <c r="Q352" s="13">
        <v>12.746970978152696</v>
      </c>
      <c r="R352" s="13">
        <v>12.686557458673262</v>
      </c>
      <c r="S352" s="13">
        <v>12.626969912309576</v>
      </c>
      <c r="T352" s="13">
        <v>12.564765425582378</v>
      </c>
      <c r="U352" s="13">
        <v>12.503321119765634</v>
      </c>
      <c r="V352" s="13">
        <v>12.442652655384281</v>
      </c>
      <c r="W352" s="13">
        <v>12.382731698281582</v>
      </c>
      <c r="X352" s="15">
        <v>12.323557658432067</v>
      </c>
      <c r="Y352" s="13">
        <v>12.265125818916859</v>
      </c>
      <c r="Z352" s="16"/>
    </row>
    <row r="353" spans="1:26" x14ac:dyDescent="0.25">
      <c r="A353" s="11" t="s">
        <v>687</v>
      </c>
      <c r="B353" s="11" t="s">
        <v>635</v>
      </c>
      <c r="C353" s="14">
        <v>5.7664061611153761</v>
      </c>
      <c r="D353" s="12">
        <v>5.7364909761704324</v>
      </c>
      <c r="E353" s="12">
        <v>5.67790844681031</v>
      </c>
      <c r="F353" s="12">
        <v>5.5778055376821065</v>
      </c>
      <c r="G353" s="13">
        <v>5.4834565209609716</v>
      </c>
      <c r="H353" s="13">
        <v>5.3917432342118703</v>
      </c>
      <c r="I353" s="13">
        <v>5.3012642891763191</v>
      </c>
      <c r="J353" s="13">
        <v>5.2276818124927891</v>
      </c>
      <c r="K353" s="13">
        <v>5.1551292406061995</v>
      </c>
      <c r="L353" s="13">
        <v>5.0835798170693209</v>
      </c>
      <c r="M353" s="13">
        <v>5.0130083607991844</v>
      </c>
      <c r="N353" s="13">
        <v>4.9433907498695708</v>
      </c>
      <c r="O353" s="13">
        <v>4.8807819969092821</v>
      </c>
      <c r="P353" s="13">
        <v>4.8591829851978146</v>
      </c>
      <c r="Q353" s="13">
        <v>4.8377126470290719</v>
      </c>
      <c r="R353" s="13">
        <v>4.8164175783834073</v>
      </c>
      <c r="S353" s="13">
        <v>4.7952933647101075</v>
      </c>
      <c r="T353" s="13">
        <v>4.7730546783201948</v>
      </c>
      <c r="U353" s="13">
        <v>4.7510120556113753</v>
      </c>
      <c r="V353" s="13">
        <v>4.7291746541096424</v>
      </c>
      <c r="W353" s="13">
        <v>4.7075441147253088</v>
      </c>
      <c r="X353" s="15">
        <v>4.6861250504929046</v>
      </c>
      <c r="Y353" s="13">
        <v>4.6649207797452501</v>
      </c>
      <c r="Z353" s="16"/>
    </row>
    <row r="354" spans="1:26" x14ac:dyDescent="0.25">
      <c r="A354" s="11" t="s">
        <v>687</v>
      </c>
      <c r="B354" s="11" t="s">
        <v>636</v>
      </c>
      <c r="C354" s="14">
        <v>1.8570624276898355</v>
      </c>
      <c r="D354" s="12">
        <v>1.8053676501648386</v>
      </c>
      <c r="E354" s="12">
        <v>1.7821865621915123</v>
      </c>
      <c r="F354" s="12">
        <v>1.744735055588027</v>
      </c>
      <c r="G354" s="13">
        <v>1.7085602060236036</v>
      </c>
      <c r="H354" s="13">
        <v>1.6723443784821417</v>
      </c>
      <c r="I354" s="13">
        <v>1.6291262657432521</v>
      </c>
      <c r="J354" s="13">
        <v>1.5940094113129377</v>
      </c>
      <c r="K354" s="13">
        <v>1.5592456917684308</v>
      </c>
      <c r="L354" s="13">
        <v>1.524844999958058</v>
      </c>
      <c r="M354" s="13">
        <v>1.4907506563248893</v>
      </c>
      <c r="N354" s="13">
        <v>1.4569918385794518</v>
      </c>
      <c r="O354" s="13">
        <v>1.4281500458405303</v>
      </c>
      <c r="P354" s="13">
        <v>1.4123607230758288</v>
      </c>
      <c r="Q354" s="13">
        <v>1.3978456391013538</v>
      </c>
      <c r="R354" s="13">
        <v>1.384791790349875</v>
      </c>
      <c r="S354" s="13">
        <v>1.3726463756193783</v>
      </c>
      <c r="T354" s="13">
        <v>1.3609040412374001</v>
      </c>
      <c r="U354" s="13">
        <v>1.3497675169637366</v>
      </c>
      <c r="V354" s="13">
        <v>1.3392188705817207</v>
      </c>
      <c r="W354" s="13">
        <v>1.3291824173414788</v>
      </c>
      <c r="X354" s="15">
        <v>1.3196293767153651</v>
      </c>
      <c r="Y354" s="13">
        <v>1.3105290583637064</v>
      </c>
      <c r="Z354" s="16"/>
    </row>
    <row r="355" spans="1:26" x14ac:dyDescent="0.25">
      <c r="A355" s="11" t="s">
        <v>687</v>
      </c>
      <c r="B355" s="23" t="s">
        <v>637</v>
      </c>
      <c r="C355" s="21">
        <f>D355*(C$351/D$351)</f>
        <v>1.3425789997256845</v>
      </c>
      <c r="D355" s="21">
        <f>E355*(D$351/E$351)</f>
        <v>1.3260475432506884</v>
      </c>
      <c r="E355" s="21">
        <v>1.4497092054270746</v>
      </c>
      <c r="F355" s="21">
        <v>1.3739528527095317</v>
      </c>
      <c r="G355" s="22">
        <v>1.3021552421697857</v>
      </c>
      <c r="H355" s="22">
        <v>1.2341095048249979</v>
      </c>
      <c r="I355" s="22">
        <v>1.1696195818876232</v>
      </c>
      <c r="J355" s="22">
        <v>1.108499659865247</v>
      </c>
      <c r="K355" s="22">
        <v>1.0664043490838413</v>
      </c>
      <c r="L355" s="22">
        <v>1.0259076091039805</v>
      </c>
      <c r="M355" s="22">
        <v>0.98694873414727469</v>
      </c>
      <c r="N355" s="22">
        <v>0.94946932373925075</v>
      </c>
      <c r="O355" s="22">
        <v>0.91341319516536046</v>
      </c>
      <c r="P355" s="22">
        <v>0.90161418876906341</v>
      </c>
      <c r="Q355" s="22">
        <v>0.88996759592741681</v>
      </c>
      <c r="R355" s="22">
        <v>0.87847144783975561</v>
      </c>
      <c r="S355" s="22">
        <v>0.86712380113737886</v>
      </c>
      <c r="T355" s="22">
        <v>0.85592273755503245</v>
      </c>
      <c r="U355" s="22">
        <v>0.84486636360663592</v>
      </c>
      <c r="V355" s="22">
        <v>0.83395281026519741</v>
      </c>
      <c r="W355" s="22">
        <v>0.8231802326468638</v>
      </c>
      <c r="X355" s="28">
        <v>0.8125468096990518</v>
      </c>
      <c r="Y355" s="22">
        <v>0.80205074389260778</v>
      </c>
      <c r="Z355" s="16"/>
    </row>
    <row r="356" spans="1:26" x14ac:dyDescent="0.25">
      <c r="A356" s="11" t="s">
        <v>687</v>
      </c>
      <c r="B356" s="11" t="s">
        <v>638</v>
      </c>
      <c r="C356" s="14">
        <v>2.0708752285969778</v>
      </c>
      <c r="D356" s="12">
        <v>2.0407499172015808</v>
      </c>
      <c r="E356" s="12">
        <v>2.0670965624098141</v>
      </c>
      <c r="F356" s="12">
        <v>2.0293087151342988</v>
      </c>
      <c r="G356" s="13">
        <v>1.9935905958716695</v>
      </c>
      <c r="H356" s="13">
        <v>1.9588006215349907</v>
      </c>
      <c r="I356" s="13">
        <v>1.9243492810265539</v>
      </c>
      <c r="J356" s="13">
        <v>1.896972727881002</v>
      </c>
      <c r="K356" s="13">
        <v>1.8699728373781543</v>
      </c>
      <c r="L356" s="13">
        <v>1.8433399600018439</v>
      </c>
      <c r="M356" s="13">
        <v>1.8170641962288365</v>
      </c>
      <c r="N356" s="13">
        <v>1.791137085995014</v>
      </c>
      <c r="O356" s="13">
        <v>1.7682542470561262</v>
      </c>
      <c r="P356" s="13">
        <v>1.7602427377733272</v>
      </c>
      <c r="Q356" s="13">
        <v>1.7522936199665751</v>
      </c>
      <c r="R356" s="13">
        <v>1.7444260404722227</v>
      </c>
      <c r="S356" s="13">
        <v>1.736631458574972</v>
      </c>
      <c r="T356" s="13">
        <v>1.7284426984366519</v>
      </c>
      <c r="U356" s="13">
        <v>1.7203322277948987</v>
      </c>
      <c r="V356" s="13">
        <v>1.7123031244214444</v>
      </c>
      <c r="W356" s="13">
        <v>1.7043550308251085</v>
      </c>
      <c r="X356" s="15">
        <v>1.6964892500458806</v>
      </c>
      <c r="Y356" s="13">
        <v>1.688706594090964</v>
      </c>
      <c r="Z356" s="16"/>
    </row>
    <row r="357" spans="1:26" x14ac:dyDescent="0.25">
      <c r="A357" s="11" t="s">
        <v>687</v>
      </c>
      <c r="B357" s="11" t="s">
        <v>639</v>
      </c>
      <c r="C357" s="14">
        <v>0</v>
      </c>
      <c r="D357" s="12">
        <v>0</v>
      </c>
      <c r="E357" s="12">
        <v>0</v>
      </c>
      <c r="F357" s="12">
        <v>0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0</v>
      </c>
      <c r="O357" s="13">
        <v>0</v>
      </c>
      <c r="P357" s="13">
        <v>0</v>
      </c>
      <c r="Q357" s="13">
        <v>0</v>
      </c>
      <c r="R357" s="13">
        <v>0</v>
      </c>
      <c r="S357" s="13">
        <v>0</v>
      </c>
      <c r="T357" s="13">
        <v>0</v>
      </c>
      <c r="U357" s="13">
        <v>0</v>
      </c>
      <c r="V357" s="13">
        <v>0</v>
      </c>
      <c r="W357" s="13">
        <v>0</v>
      </c>
      <c r="X357" s="15">
        <v>0</v>
      </c>
      <c r="Y357" s="13">
        <v>0</v>
      </c>
      <c r="Z357" s="16"/>
    </row>
    <row r="358" spans="1:26" x14ac:dyDescent="0.25">
      <c r="A358" s="11" t="s">
        <v>687</v>
      </c>
      <c r="B358" s="9" t="s">
        <v>640</v>
      </c>
      <c r="C358" s="14">
        <v>0.23549999999999999</v>
      </c>
      <c r="D358" s="12">
        <v>0.32516002204501571</v>
      </c>
      <c r="E358" s="12">
        <v>0.26113026703660785</v>
      </c>
      <c r="F358" s="12">
        <v>0.2562824273656138</v>
      </c>
      <c r="G358" s="13">
        <v>0.25151077204941269</v>
      </c>
      <c r="H358" s="13">
        <v>0.24699821310417208</v>
      </c>
      <c r="I358" s="13">
        <v>0.24307393311400052</v>
      </c>
      <c r="J358" s="13">
        <v>0.23920025187708235</v>
      </c>
      <c r="K358" s="13">
        <v>0.23542891951317635</v>
      </c>
      <c r="L358" s="13">
        <v>0.23175539632757364</v>
      </c>
      <c r="M358" s="13">
        <v>0.22817928597552187</v>
      </c>
      <c r="N358" s="13">
        <v>0.22469528180309217</v>
      </c>
      <c r="O358" s="13">
        <v>0.22112525522081086</v>
      </c>
      <c r="P358" s="13">
        <v>0.21939950296833863</v>
      </c>
      <c r="Q358" s="13">
        <v>0.21764579321750815</v>
      </c>
      <c r="R358" s="13">
        <v>0.2158581454657631</v>
      </c>
      <c r="S358" s="13">
        <v>0.21406812794112193</v>
      </c>
      <c r="T358" s="13">
        <v>0.21222663320424062</v>
      </c>
      <c r="U358" s="13">
        <v>0.21040188654268904</v>
      </c>
      <c r="V358" s="13">
        <v>0.20859523614436229</v>
      </c>
      <c r="W358" s="13">
        <v>0.20681053002069394</v>
      </c>
      <c r="X358" s="15">
        <v>0.20504918078799478</v>
      </c>
      <c r="Y358" s="13">
        <v>0.20331254796176157</v>
      </c>
      <c r="Z358" s="16"/>
    </row>
    <row r="359" spans="1:26" x14ac:dyDescent="0.25">
      <c r="A359" s="11" t="s">
        <v>687</v>
      </c>
      <c r="B359" s="11" t="s">
        <v>641</v>
      </c>
      <c r="C359" s="14">
        <v>0</v>
      </c>
      <c r="D359" s="12">
        <v>0</v>
      </c>
      <c r="E359" s="12">
        <v>0</v>
      </c>
      <c r="F359" s="12">
        <v>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13">
        <v>0</v>
      </c>
      <c r="R359" s="13">
        <v>0</v>
      </c>
      <c r="S359" s="13">
        <v>0</v>
      </c>
      <c r="T359" s="13">
        <v>0</v>
      </c>
      <c r="U359" s="13">
        <v>0</v>
      </c>
      <c r="V359" s="13">
        <v>0</v>
      </c>
      <c r="W359" s="13">
        <v>0</v>
      </c>
      <c r="X359" s="15">
        <v>0</v>
      </c>
      <c r="Y359" s="13">
        <v>0</v>
      </c>
      <c r="Z359" s="16"/>
    </row>
    <row r="360" spans="1:26" x14ac:dyDescent="0.25">
      <c r="A360" s="11" t="s">
        <v>687</v>
      </c>
      <c r="B360" s="11" t="s">
        <v>642</v>
      </c>
      <c r="C360" s="14">
        <v>0</v>
      </c>
      <c r="D360" s="12">
        <v>0</v>
      </c>
      <c r="E360" s="12">
        <v>0</v>
      </c>
      <c r="F360" s="12">
        <v>0</v>
      </c>
      <c r="G360" s="13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13">
        <v>0</v>
      </c>
      <c r="O360" s="13">
        <v>0</v>
      </c>
      <c r="P360" s="13">
        <v>0</v>
      </c>
      <c r="Q360" s="13">
        <v>0</v>
      </c>
      <c r="R360" s="13">
        <v>0</v>
      </c>
      <c r="S360" s="13">
        <v>0</v>
      </c>
      <c r="T360" s="13">
        <v>0</v>
      </c>
      <c r="U360" s="13">
        <v>0</v>
      </c>
      <c r="V360" s="13">
        <v>0</v>
      </c>
      <c r="W360" s="13">
        <v>0</v>
      </c>
      <c r="X360" s="15">
        <v>0</v>
      </c>
      <c r="Y360" s="13">
        <v>0</v>
      </c>
      <c r="Z360" s="16"/>
    </row>
    <row r="361" spans="1:26" x14ac:dyDescent="0.25">
      <c r="A361" s="11" t="s">
        <v>687</v>
      </c>
      <c r="B361" s="9" t="s">
        <v>643</v>
      </c>
      <c r="C361" s="14">
        <v>1.59439719760165</v>
      </c>
      <c r="D361" s="12">
        <v>1.5424721794916789</v>
      </c>
      <c r="E361" s="12">
        <v>1.5471942138385291</v>
      </c>
      <c r="F361" s="12">
        <v>1.0220503085344215</v>
      </c>
      <c r="G361" s="13">
        <v>1.0025002720916809</v>
      </c>
      <c r="H361" s="13">
        <v>0.98348723399774174</v>
      </c>
      <c r="I361" s="13">
        <v>0.96213217619511449</v>
      </c>
      <c r="J361" s="13">
        <v>0.94028779132432849</v>
      </c>
      <c r="K361" s="13">
        <v>0.91893063121254737</v>
      </c>
      <c r="L361" s="13">
        <v>0.89805190362243403</v>
      </c>
      <c r="M361" s="13">
        <v>0.87761684404116647</v>
      </c>
      <c r="N361" s="13">
        <v>0.85762548237632941</v>
      </c>
      <c r="O361" s="13">
        <v>0.83780504486407759</v>
      </c>
      <c r="P361" s="13">
        <v>0.82568255689295256</v>
      </c>
      <c r="Q361" s="13">
        <v>0.81426481065807232</v>
      </c>
      <c r="R361" s="13">
        <v>0.80361957481144308</v>
      </c>
      <c r="S361" s="13">
        <v>0.79352025501149226</v>
      </c>
      <c r="T361" s="13">
        <v>0.78369376981040739</v>
      </c>
      <c r="U361" s="13">
        <v>0.77428340114892547</v>
      </c>
      <c r="V361" s="13">
        <v>0.76527598070278446</v>
      </c>
      <c r="W361" s="13">
        <v>0.75663567133408416</v>
      </c>
      <c r="X361" s="15">
        <v>0.74834545821367537</v>
      </c>
      <c r="Y361" s="13">
        <v>0.74038779157119228</v>
      </c>
      <c r="Z361" s="16"/>
    </row>
    <row r="362" spans="1:26" x14ac:dyDescent="0.25">
      <c r="A362" s="11" t="s">
        <v>687</v>
      </c>
      <c r="B362" s="11" t="s">
        <v>644</v>
      </c>
      <c r="C362" s="14">
        <v>0</v>
      </c>
      <c r="D362" s="12">
        <v>0</v>
      </c>
      <c r="E362" s="12">
        <v>0</v>
      </c>
      <c r="F362" s="12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>
        <v>0</v>
      </c>
      <c r="Q362" s="13">
        <v>0</v>
      </c>
      <c r="R362" s="13">
        <v>0</v>
      </c>
      <c r="S362" s="13">
        <v>0</v>
      </c>
      <c r="T362" s="13">
        <v>0</v>
      </c>
      <c r="U362" s="13">
        <v>0</v>
      </c>
      <c r="V362" s="13">
        <v>0</v>
      </c>
      <c r="W362" s="13">
        <v>0</v>
      </c>
      <c r="X362" s="15">
        <v>0</v>
      </c>
      <c r="Y362" s="13">
        <v>0</v>
      </c>
      <c r="Z362" s="16"/>
    </row>
    <row r="363" spans="1:26" x14ac:dyDescent="0.25">
      <c r="A363" s="11" t="s">
        <v>687</v>
      </c>
      <c r="B363" s="11" t="s">
        <v>645</v>
      </c>
      <c r="C363" s="14">
        <v>0</v>
      </c>
      <c r="D363" s="12">
        <v>0</v>
      </c>
      <c r="E363" s="12">
        <v>0</v>
      </c>
      <c r="F363" s="12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  <c r="O363" s="13">
        <v>0</v>
      </c>
      <c r="P363" s="13">
        <v>0</v>
      </c>
      <c r="Q363" s="13">
        <v>0</v>
      </c>
      <c r="R363" s="13">
        <v>0</v>
      </c>
      <c r="S363" s="13">
        <v>0</v>
      </c>
      <c r="T363" s="13">
        <v>0</v>
      </c>
      <c r="U363" s="13">
        <v>0</v>
      </c>
      <c r="V363" s="13">
        <v>0</v>
      </c>
      <c r="W363" s="13">
        <v>0</v>
      </c>
      <c r="X363" s="15">
        <v>0</v>
      </c>
      <c r="Y363" s="13">
        <v>0</v>
      </c>
      <c r="Z363" s="16"/>
    </row>
    <row r="364" spans="1:26" x14ac:dyDescent="0.25">
      <c r="A364" s="11" t="s">
        <v>687</v>
      </c>
      <c r="B364" s="9" t="s">
        <v>646</v>
      </c>
      <c r="C364" s="14">
        <v>1.0296844444444444</v>
      </c>
      <c r="D364" s="12">
        <v>1.0216038049671787</v>
      </c>
      <c r="E364" s="12">
        <v>1.0033225579317728</v>
      </c>
      <c r="F364" s="12">
        <v>0.98456995681084924</v>
      </c>
      <c r="G364" s="13">
        <v>0.96595189681676552</v>
      </c>
      <c r="H364" s="13">
        <v>0.94805607807793779</v>
      </c>
      <c r="I364" s="13">
        <v>0.92984005569331563</v>
      </c>
      <c r="J364" s="13">
        <v>0.91143804523191696</v>
      </c>
      <c r="K364" s="13">
        <v>0.89347274483811712</v>
      </c>
      <c r="L364" s="13">
        <v>0.87593183932727237</v>
      </c>
      <c r="M364" s="13">
        <v>0.85879554230097066</v>
      </c>
      <c r="N364" s="13">
        <v>0.84205513105175245</v>
      </c>
      <c r="O364" s="13">
        <v>0.82526712853603756</v>
      </c>
      <c r="P364" s="13">
        <v>0.81575313199961386</v>
      </c>
      <c r="Q364" s="13">
        <v>0.80658096976421356</v>
      </c>
      <c r="R364" s="13">
        <v>0.79777809144254341</v>
      </c>
      <c r="S364" s="13">
        <v>0.78927177166018403</v>
      </c>
      <c r="T364" s="13">
        <v>0.78083084020106353</v>
      </c>
      <c r="U364" s="13">
        <v>0.77264651214220958</v>
      </c>
      <c r="V364" s="13">
        <v>0.76471376014321413</v>
      </c>
      <c r="W364" s="13">
        <v>0.75701919719647925</v>
      </c>
      <c r="X364" s="15">
        <v>0.74955578502583953</v>
      </c>
      <c r="Y364" s="13">
        <v>0.74231610348617283</v>
      </c>
      <c r="Z364" s="16"/>
    </row>
    <row r="365" spans="1:26" x14ac:dyDescent="0.25">
      <c r="A365" s="11" t="s">
        <v>687</v>
      </c>
      <c r="B365" s="11" t="s">
        <v>647</v>
      </c>
      <c r="C365" s="14">
        <v>0</v>
      </c>
      <c r="D365" s="12">
        <v>0</v>
      </c>
      <c r="E365" s="12">
        <v>0</v>
      </c>
      <c r="F365" s="12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13">
        <v>0</v>
      </c>
      <c r="R365" s="13">
        <v>0</v>
      </c>
      <c r="S365" s="13">
        <v>0</v>
      </c>
      <c r="T365" s="13">
        <v>0</v>
      </c>
      <c r="U365" s="13">
        <v>0</v>
      </c>
      <c r="V365" s="13">
        <v>0</v>
      </c>
      <c r="W365" s="13">
        <v>0</v>
      </c>
      <c r="X365" s="15">
        <v>0</v>
      </c>
      <c r="Y365" s="13">
        <v>0</v>
      </c>
      <c r="Z365" s="16"/>
    </row>
    <row r="366" spans="1:26" x14ac:dyDescent="0.25">
      <c r="A366" s="11" t="s">
        <v>687</v>
      </c>
      <c r="B366" s="11" t="s">
        <v>648</v>
      </c>
      <c r="C366" s="14">
        <v>0</v>
      </c>
      <c r="D366" s="12">
        <v>0</v>
      </c>
      <c r="E366" s="12">
        <v>0</v>
      </c>
      <c r="F366" s="12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  <c r="O366" s="13">
        <v>0</v>
      </c>
      <c r="P366" s="13">
        <v>0</v>
      </c>
      <c r="Q366" s="13">
        <v>0</v>
      </c>
      <c r="R366" s="13">
        <v>0</v>
      </c>
      <c r="S366" s="13">
        <v>0</v>
      </c>
      <c r="T366" s="13">
        <v>0</v>
      </c>
      <c r="U366" s="13">
        <v>0</v>
      </c>
      <c r="V366" s="13">
        <v>0</v>
      </c>
      <c r="W366" s="13">
        <v>0</v>
      </c>
      <c r="X366" s="15">
        <v>0</v>
      </c>
      <c r="Y366" s="13">
        <v>0</v>
      </c>
      <c r="Z366" s="16"/>
    </row>
    <row r="367" spans="1:26" s="1" customFormat="1" x14ac:dyDescent="0.25">
      <c r="A367" s="99" t="s">
        <v>978</v>
      </c>
      <c r="B367" s="100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2"/>
    </row>
    <row r="368" spans="1:26" x14ac:dyDescent="0.25">
      <c r="A368" s="88" t="s">
        <v>678</v>
      </c>
      <c r="B368" s="119" t="s">
        <v>851</v>
      </c>
      <c r="C368" s="89">
        <v>4.9931012730196289E-2</v>
      </c>
      <c r="D368" s="89">
        <v>4.9776232488246634E-2</v>
      </c>
      <c r="E368" s="90">
        <v>4.9621932046765432E-2</v>
      </c>
      <c r="F368" s="90">
        <v>4.9468109918427886E-2</v>
      </c>
      <c r="G368" s="90">
        <v>4.9314764620519758E-2</v>
      </c>
      <c r="H368" s="90">
        <v>4.9161894674923039E-2</v>
      </c>
      <c r="I368" s="90">
        <v>4.9009498608101706E-2</v>
      </c>
      <c r="J368" s="90">
        <v>4.8857574951087522E-2</v>
      </c>
      <c r="K368" s="90">
        <v>4.8706122239465889E-2</v>
      </c>
      <c r="L368" s="90">
        <v>4.8555139013361705E-2</v>
      </c>
      <c r="M368" s="90">
        <v>4.8404623817425337E-2</v>
      </c>
      <c r="N368" s="90">
        <v>4.8254575200818522E-2</v>
      </c>
      <c r="O368" s="90">
        <v>4.8104991717200465E-2</v>
      </c>
      <c r="P368" s="90">
        <v>4.795587192471383E-2</v>
      </c>
      <c r="Q368" s="90">
        <v>4.7807214385970874E-2</v>
      </c>
      <c r="R368" s="90">
        <v>4.7659017668039608E-2</v>
      </c>
      <c r="S368" s="90">
        <v>4.7511280342429928E-2</v>
      </c>
      <c r="T368" s="90">
        <v>4.7364000985079903E-2</v>
      </c>
      <c r="U368" s="90">
        <v>4.7217178176342023E-2</v>
      </c>
      <c r="V368" s="90">
        <v>4.7070810500969514E-2</v>
      </c>
      <c r="W368" s="90">
        <v>4.6924896548102689E-2</v>
      </c>
      <c r="X368" s="93">
        <v>4.6779434911255385E-2</v>
      </c>
      <c r="Y368" s="93">
        <v>4.6634424188301368E-2</v>
      </c>
    </row>
    <row r="369" spans="1:25" x14ac:dyDescent="0.25">
      <c r="A369" s="11" t="s">
        <v>678</v>
      </c>
      <c r="B369" s="11" t="s">
        <v>688</v>
      </c>
      <c r="C369" s="12">
        <v>4.9931012730196289E-2</v>
      </c>
      <c r="D369" s="12">
        <v>4.9776232488246634E-2</v>
      </c>
      <c r="E369" s="13">
        <v>4.9621932046765432E-2</v>
      </c>
      <c r="F369" s="13">
        <v>4.9468109918427886E-2</v>
      </c>
      <c r="G369" s="13">
        <v>4.9314764620519758E-2</v>
      </c>
      <c r="H369" s="13">
        <v>4.9161894674923039E-2</v>
      </c>
      <c r="I369" s="13">
        <v>4.9009498608101706E-2</v>
      </c>
      <c r="J369" s="13">
        <v>4.8857574951087522E-2</v>
      </c>
      <c r="K369" s="13">
        <v>4.8706122239465889E-2</v>
      </c>
      <c r="L369" s="13">
        <v>4.8555139013361705E-2</v>
      </c>
      <c r="M369" s="13">
        <v>4.8404623817425337E-2</v>
      </c>
      <c r="N369" s="13">
        <v>4.8254575200818522E-2</v>
      </c>
      <c r="O369" s="13">
        <v>4.8104991717200465E-2</v>
      </c>
      <c r="P369" s="13">
        <v>4.795587192471383E-2</v>
      </c>
      <c r="Q369" s="13">
        <v>4.7807214385970874E-2</v>
      </c>
      <c r="R369" s="13">
        <v>4.7659017668039608E-2</v>
      </c>
      <c r="S369" s="13">
        <v>4.7511280342429928E-2</v>
      </c>
      <c r="T369" s="13">
        <v>4.7364000985079903E-2</v>
      </c>
      <c r="U369" s="13">
        <v>4.7217178176342023E-2</v>
      </c>
      <c r="V369" s="13">
        <v>4.7070810500969514E-2</v>
      </c>
      <c r="W369" s="13">
        <v>4.6924896548102689E-2</v>
      </c>
      <c r="X369" s="15">
        <v>4.6779434911255385E-2</v>
      </c>
      <c r="Y369" s="112">
        <v>4.6634424188301368E-2</v>
      </c>
    </row>
    <row r="370" spans="1:25" x14ac:dyDescent="0.25">
      <c r="A370" s="11" t="s">
        <v>678</v>
      </c>
      <c r="B370" s="11" t="s">
        <v>689</v>
      </c>
      <c r="C370" s="12">
        <v>1.9972405092078517E-2</v>
      </c>
      <c r="D370" s="12">
        <v>1.9910492995298654E-2</v>
      </c>
      <c r="E370" s="13">
        <v>1.9848772818706169E-2</v>
      </c>
      <c r="F370" s="13">
        <v>1.9787243967371155E-2</v>
      </c>
      <c r="G370" s="13">
        <v>1.9725905848207902E-2</v>
      </c>
      <c r="H370" s="13">
        <v>1.9664757869969216E-2</v>
      </c>
      <c r="I370" s="13">
        <v>1.9603799443240682E-2</v>
      </c>
      <c r="J370" s="13">
        <v>1.9543029980435007E-2</v>
      </c>
      <c r="K370" s="13">
        <v>1.9482448895786351E-2</v>
      </c>
      <c r="L370" s="13">
        <v>1.9422055605344681E-2</v>
      </c>
      <c r="M370" s="13">
        <v>1.9361849526970131E-2</v>
      </c>
      <c r="N370" s="93">
        <v>1.9301830080327407E-2</v>
      </c>
      <c r="O370" s="13">
        <v>1.9241996686880182E-2</v>
      </c>
      <c r="P370" s="13">
        <v>1.9182348769885529E-2</v>
      </c>
      <c r="Q370" s="13">
        <v>1.912288575438835E-2</v>
      </c>
      <c r="R370" s="13">
        <v>1.906360706721584E-2</v>
      </c>
      <c r="S370" s="13">
        <v>1.900451213697197E-2</v>
      </c>
      <c r="T370" s="13">
        <v>1.894560039403196E-2</v>
      </c>
      <c r="U370" s="13">
        <v>1.8886871270536808E-2</v>
      </c>
      <c r="V370" s="13">
        <v>1.8828324200387804E-2</v>
      </c>
      <c r="W370" s="13">
        <v>1.8769958619241078E-2</v>
      </c>
      <c r="X370" s="15">
        <v>1.871177396450216E-2</v>
      </c>
      <c r="Y370" s="112">
        <v>1.865376967532055E-2</v>
      </c>
    </row>
    <row r="371" spans="1:25" x14ac:dyDescent="0.25">
      <c r="A371" s="11" t="s">
        <v>678</v>
      </c>
      <c r="B371" s="11" t="s">
        <v>690</v>
      </c>
      <c r="C371" s="12">
        <v>0.69903417822274794</v>
      </c>
      <c r="D371" s="12">
        <v>0.69686725483545287</v>
      </c>
      <c r="E371" s="13">
        <v>0.694707048654716</v>
      </c>
      <c r="F371" s="13">
        <v>0.69255353885799031</v>
      </c>
      <c r="G371" s="13">
        <v>0.69040670468727661</v>
      </c>
      <c r="H371" s="13">
        <v>0.68826652544892253</v>
      </c>
      <c r="I371" s="13">
        <v>0.68613298051342386</v>
      </c>
      <c r="J371" s="13">
        <v>0.68400604931522535</v>
      </c>
      <c r="K371" s="13">
        <v>0.68188571135252241</v>
      </c>
      <c r="L371" s="13">
        <v>0.67977194618706394</v>
      </c>
      <c r="M371" s="13">
        <v>0.67766473344395473</v>
      </c>
      <c r="N371" s="13">
        <v>0.67556405281145937</v>
      </c>
      <c r="O371" s="13">
        <v>0.67346988404080643</v>
      </c>
      <c r="P371" s="13">
        <v>0.6713822069459936</v>
      </c>
      <c r="Q371" s="13">
        <v>0.66930100140359228</v>
      </c>
      <c r="R371" s="13">
        <v>0.66722624735255442</v>
      </c>
      <c r="S371" s="13">
        <v>0.66515792479401892</v>
      </c>
      <c r="T371" s="13">
        <v>0.6630960137911186</v>
      </c>
      <c r="U371" s="13">
        <v>0.66104049446878832</v>
      </c>
      <c r="V371" s="13">
        <v>0.65899134701357309</v>
      </c>
      <c r="W371" s="13">
        <v>0.65694855167343769</v>
      </c>
      <c r="X371" s="15">
        <v>0.65491208875757534</v>
      </c>
      <c r="Y371" s="112">
        <v>0.65288193863621913</v>
      </c>
    </row>
    <row r="372" spans="1:25" x14ac:dyDescent="0.25">
      <c r="A372" s="11" t="s">
        <v>678</v>
      </c>
      <c r="B372" s="11" t="s">
        <v>691</v>
      </c>
      <c r="C372" s="12">
        <v>0.29958607638117768</v>
      </c>
      <c r="D372" s="12">
        <v>0.29865739492947979</v>
      </c>
      <c r="E372" s="13">
        <v>0.29773159228059254</v>
      </c>
      <c r="F372" s="13">
        <v>0.29680865951056729</v>
      </c>
      <c r="G372" s="13">
        <v>0.29588858772311849</v>
      </c>
      <c r="H372" s="13">
        <v>0.29497136804953816</v>
      </c>
      <c r="I372" s="13">
        <v>0.29405699164861016</v>
      </c>
      <c r="J372" s="13">
        <v>0.29314544970652506</v>
      </c>
      <c r="K372" s="13">
        <v>0.29223673343679524</v>
      </c>
      <c r="L372" s="13">
        <v>0.29133083408017019</v>
      </c>
      <c r="M372" s="13">
        <v>0.29042774290455192</v>
      </c>
      <c r="N372" s="13">
        <v>0.28952745120491102</v>
      </c>
      <c r="O372" s="13">
        <v>0.28862995030320265</v>
      </c>
      <c r="P372" s="13">
        <v>0.28773523154828284</v>
      </c>
      <c r="Q372" s="13">
        <v>0.28684328631582517</v>
      </c>
      <c r="R372" s="13">
        <v>0.28595410600823756</v>
      </c>
      <c r="S372" s="13">
        <v>0.2850676820545795</v>
      </c>
      <c r="T372" s="13">
        <v>0.28418400591047938</v>
      </c>
      <c r="U372" s="13">
        <v>0.28330306905805208</v>
      </c>
      <c r="V372" s="13">
        <v>0.28242486300581698</v>
      </c>
      <c r="W372" s="13">
        <v>0.28154937928861612</v>
      </c>
      <c r="X372" s="15">
        <v>0.28067660946753231</v>
      </c>
      <c r="Y372" s="112">
        <v>0.27980654512980818</v>
      </c>
    </row>
    <row r="373" spans="1:25" x14ac:dyDescent="0.25">
      <c r="A373" s="11" t="s">
        <v>678</v>
      </c>
      <c r="B373" s="11" t="s">
        <v>692</v>
      </c>
      <c r="C373" s="12">
        <v>6.9903417822274799E-2</v>
      </c>
      <c r="D373" s="12">
        <v>6.9686725483545278E-2</v>
      </c>
      <c r="E373" s="13">
        <v>6.9470704865471605E-2</v>
      </c>
      <c r="F373" s="13">
        <v>6.9255353885799037E-2</v>
      </c>
      <c r="G373" s="13">
        <v>6.9040670468727666E-2</v>
      </c>
      <c r="H373" s="13">
        <v>6.8826652544892258E-2</v>
      </c>
      <c r="I373" s="13">
        <v>6.8613298051342392E-2</v>
      </c>
      <c r="J373" s="13">
        <v>6.840060493152253E-2</v>
      </c>
      <c r="K373" s="13">
        <v>6.8188571135252243E-2</v>
      </c>
      <c r="L373" s="13">
        <v>6.7977194618706382E-2</v>
      </c>
      <c r="M373" s="13">
        <v>6.7766473344395464E-2</v>
      </c>
      <c r="N373" s="13">
        <v>6.7556405281145926E-2</v>
      </c>
      <c r="O373" s="13">
        <v>6.7346988404080654E-2</v>
      </c>
      <c r="P373" s="13">
        <v>6.7138220694599363E-2</v>
      </c>
      <c r="Q373" s="13">
        <v>6.693010014035923E-2</v>
      </c>
      <c r="R373" s="13">
        <v>6.6722624735255462E-2</v>
      </c>
      <c r="S373" s="13">
        <v>6.6515792479401911E-2</v>
      </c>
      <c r="T373" s="13">
        <v>6.6309601379111877E-2</v>
      </c>
      <c r="U373" s="13">
        <v>6.6104049446878838E-2</v>
      </c>
      <c r="V373" s="13">
        <v>6.5899134701357318E-2</v>
      </c>
      <c r="W373" s="13">
        <v>6.5694855167343774E-2</v>
      </c>
      <c r="X373" s="15">
        <v>6.5491208875757559E-2</v>
      </c>
      <c r="Y373" s="112">
        <v>6.5288193863621932E-2</v>
      </c>
    </row>
    <row r="374" spans="1:25" x14ac:dyDescent="0.25">
      <c r="A374" s="11" t="s">
        <v>678</v>
      </c>
      <c r="B374" s="11" t="s">
        <v>693</v>
      </c>
      <c r="C374" s="12">
        <v>0.19972405092078516</v>
      </c>
      <c r="D374" s="12">
        <v>0.19910492995298654</v>
      </c>
      <c r="E374" s="13">
        <v>0.19848772818706173</v>
      </c>
      <c r="F374" s="13">
        <v>0.19787243967371154</v>
      </c>
      <c r="G374" s="13">
        <v>0.19725905848207903</v>
      </c>
      <c r="H374" s="13">
        <v>0.19664757869969215</v>
      </c>
      <c r="I374" s="13">
        <v>0.19603799443240683</v>
      </c>
      <c r="J374" s="13">
        <v>0.19543029980435009</v>
      </c>
      <c r="K374" s="13">
        <v>0.19482448895786356</v>
      </c>
      <c r="L374" s="13">
        <v>0.19422055605344682</v>
      </c>
      <c r="M374" s="13">
        <v>0.19361849526970135</v>
      </c>
      <c r="N374" s="13">
        <v>0.19301830080327409</v>
      </c>
      <c r="O374" s="13">
        <v>0.19241996686880186</v>
      </c>
      <c r="P374" s="13">
        <v>0.19182348769885532</v>
      </c>
      <c r="Q374" s="13">
        <v>0.1912288575438835</v>
      </c>
      <c r="R374" s="13">
        <v>0.19063607067215843</v>
      </c>
      <c r="S374" s="13">
        <v>0.19004512136971971</v>
      </c>
      <c r="T374" s="13">
        <v>0.18945600394031961</v>
      </c>
      <c r="U374" s="13">
        <v>0.18886871270536809</v>
      </c>
      <c r="V374" s="13">
        <v>0.18828324200387805</v>
      </c>
      <c r="W374" s="13">
        <v>0.18769958619241076</v>
      </c>
      <c r="X374" s="15">
        <v>0.18711773964502154</v>
      </c>
      <c r="Y374" s="112">
        <v>0.18653769675320547</v>
      </c>
    </row>
    <row r="375" spans="1:25" x14ac:dyDescent="0.25">
      <c r="A375" s="11" t="s">
        <v>679</v>
      </c>
      <c r="B375" s="91" t="s">
        <v>438</v>
      </c>
      <c r="C375" s="12"/>
      <c r="D375" s="12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5"/>
      <c r="Y375" s="3"/>
    </row>
    <row r="376" spans="1:25" x14ac:dyDescent="0.25">
      <c r="A376" s="11" t="s">
        <v>679</v>
      </c>
      <c r="B376" s="18" t="s">
        <v>694</v>
      </c>
      <c r="C376" s="12">
        <v>0.46034684794816849</v>
      </c>
      <c r="D376" s="12">
        <v>0.45750109667310684</v>
      </c>
      <c r="E376" s="13">
        <v>0.45467293713426676</v>
      </c>
      <c r="F376" s="13">
        <v>0.45186226058385071</v>
      </c>
      <c r="G376" s="13">
        <v>0.44906895894631349</v>
      </c>
      <c r="H376" s="13">
        <v>0.44629292481420635</v>
      </c>
      <c r="I376" s="13">
        <v>0.44353405144404706</v>
      </c>
      <c r="J376" s="13">
        <v>0.44079223275221519</v>
      </c>
      <c r="K376" s="13">
        <v>0.43806736331087365</v>
      </c>
      <c r="L376" s="13">
        <v>0.43535933834391399</v>
      </c>
      <c r="M376" s="13">
        <v>0.43266805372292821</v>
      </c>
      <c r="N376" s="13">
        <v>0.42999340596320451</v>
      </c>
      <c r="O376" s="13">
        <v>0.42733529221974803</v>
      </c>
      <c r="P376" s="13">
        <v>0.42469361028332669</v>
      </c>
      <c r="Q376" s="13">
        <v>0.42206825857654068</v>
      </c>
      <c r="R376" s="13">
        <v>0.4194591361499167</v>
      </c>
      <c r="S376" s="13">
        <v>0.41686614267802641</v>
      </c>
      <c r="T376" s="13">
        <v>0.41428917845562863</v>
      </c>
      <c r="U376" s="13">
        <v>0.41172814439383554</v>
      </c>
      <c r="V376" s="13">
        <v>0.40918294201630256</v>
      </c>
      <c r="W376" s="13">
        <v>0.40665347345544151</v>
      </c>
      <c r="X376" s="15">
        <v>0.40413964144865788</v>
      </c>
      <c r="Y376" s="112">
        <v>0.4016413493346106</v>
      </c>
    </row>
    <row r="377" spans="1:25" x14ac:dyDescent="0.25">
      <c r="A377" s="11" t="s">
        <v>679</v>
      </c>
      <c r="B377" s="11" t="s">
        <v>696</v>
      </c>
      <c r="C377" s="12">
        <v>0</v>
      </c>
      <c r="D377" s="12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13">
        <v>0</v>
      </c>
      <c r="P377" s="13">
        <v>0</v>
      </c>
      <c r="Q377" s="13">
        <v>0</v>
      </c>
      <c r="R377" s="13">
        <v>0</v>
      </c>
      <c r="S377" s="13">
        <v>0</v>
      </c>
      <c r="T377" s="13">
        <v>0</v>
      </c>
      <c r="U377" s="13">
        <v>0</v>
      </c>
      <c r="V377" s="13">
        <v>0</v>
      </c>
      <c r="W377" s="13">
        <v>0</v>
      </c>
      <c r="X377" s="15">
        <v>0</v>
      </c>
      <c r="Y377" s="15">
        <v>0</v>
      </c>
    </row>
    <row r="378" spans="1:25" x14ac:dyDescent="0.25">
      <c r="A378" s="11" t="s">
        <v>680</v>
      </c>
      <c r="B378" s="23" t="s">
        <v>697</v>
      </c>
      <c r="C378" s="21">
        <v>0.83758906465077998</v>
      </c>
      <c r="D378" s="21">
        <f>$C378*(D$139/$C$139)</f>
        <v>0.87890756904563538</v>
      </c>
      <c r="E378" s="21">
        <f t="shared" ref="E378:X378" si="0">$C378*(E$139/$C$139)</f>
        <v>0.87500778736601759</v>
      </c>
      <c r="F378" s="21">
        <f t="shared" si="0"/>
        <v>0.86707521330374615</v>
      </c>
      <c r="G378" s="21">
        <f>$C378*(G$139/$C$139)</f>
        <v>0.85895482947139112</v>
      </c>
      <c r="H378" s="21">
        <f t="shared" si="0"/>
        <v>0.85123503948356094</v>
      </c>
      <c r="I378" s="21">
        <f t="shared" si="0"/>
        <v>0.84406730428657428</v>
      </c>
      <c r="J378" s="21">
        <f t="shared" si="0"/>
        <v>0.83759909573962354</v>
      </c>
      <c r="K378" s="21">
        <f t="shared" si="0"/>
        <v>0.83123720022210901</v>
      </c>
      <c r="L378" s="21">
        <f t="shared" si="0"/>
        <v>0.82497864252546094</v>
      </c>
      <c r="M378" s="21">
        <f t="shared" si="0"/>
        <v>0.81882454541451444</v>
      </c>
      <c r="N378" s="21">
        <f t="shared" si="0"/>
        <v>0.81277113211606256</v>
      </c>
      <c r="O378" s="21">
        <f t="shared" si="0"/>
        <v>0.80675905839186435</v>
      </c>
      <c r="P378" s="21">
        <f t="shared" si="0"/>
        <v>0.8074538274241273</v>
      </c>
      <c r="Q378" s="21">
        <f t="shared" si="0"/>
        <v>0.80811470460656487</v>
      </c>
      <c r="R378" s="21">
        <f t="shared" si="0"/>
        <v>0.80873548135325202</v>
      </c>
      <c r="S378" s="21">
        <f t="shared" si="0"/>
        <v>0.80934849249799889</v>
      </c>
      <c r="T378" s="21">
        <f t="shared" si="0"/>
        <v>0.80974322734801929</v>
      </c>
      <c r="U378" s="21">
        <f t="shared" si="0"/>
        <v>0.81015017756173591</v>
      </c>
      <c r="V378" s="21">
        <f t="shared" si="0"/>
        <v>0.81057142520898118</v>
      </c>
      <c r="W378" s="21">
        <f t="shared" si="0"/>
        <v>0.8110117168459855</v>
      </c>
      <c r="X378" s="94">
        <f t="shared" si="0"/>
        <v>0.81147332852976906</v>
      </c>
      <c r="Y378" s="3"/>
    </row>
    <row r="379" spans="1:25" x14ac:dyDescent="0.25">
      <c r="A379" s="11" t="s">
        <v>680</v>
      </c>
      <c r="B379" s="91" t="s">
        <v>447</v>
      </c>
      <c r="C379" s="12"/>
      <c r="D379" s="12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5"/>
      <c r="Y379" s="3"/>
    </row>
    <row r="380" spans="1:25" x14ac:dyDescent="0.25">
      <c r="A380" s="11" t="s">
        <v>680</v>
      </c>
      <c r="B380" s="11" t="s">
        <v>698</v>
      </c>
      <c r="C380" s="12">
        <v>0.68020096683625009</v>
      </c>
      <c r="D380" s="12">
        <v>0.66865003201758011</v>
      </c>
      <c r="E380" s="13">
        <v>0.65729525113236553</v>
      </c>
      <c r="F380" s="13">
        <v>0.64613329316314227</v>
      </c>
      <c r="G380" s="13">
        <v>0.63516088365861889</v>
      </c>
      <c r="H380" s="13">
        <v>0.62437480377309029</v>
      </c>
      <c r="I380" s="13">
        <v>0.61377188932216287</v>
      </c>
      <c r="J380" s="13">
        <v>0.60334902985451522</v>
      </c>
      <c r="K380" s="13">
        <v>0.59310316773942207</v>
      </c>
      <c r="L380" s="13">
        <v>0.5830312972697731</v>
      </c>
      <c r="M380" s="13">
        <v>0.5731304637803244</v>
      </c>
      <c r="N380" s="13">
        <v>0.56339776278092346</v>
      </c>
      <c r="O380" s="13">
        <v>0.55383033910445345</v>
      </c>
      <c r="P380" s="13">
        <v>0.54442538606924629</v>
      </c>
      <c r="Q380" s="13">
        <v>0.53518014465572006</v>
      </c>
      <c r="R380" s="13">
        <v>0.5260919026969979</v>
      </c>
      <c r="S380" s="13">
        <v>0.5171579940832719</v>
      </c>
      <c r="T380" s="13">
        <v>0.50837579797967825</v>
      </c>
      <c r="U380" s="13">
        <v>0.49974273805745334</v>
      </c>
      <c r="V380" s="13">
        <v>0.49125628173814767</v>
      </c>
      <c r="W380" s="13">
        <v>0.48291393945067246</v>
      </c>
      <c r="X380" s="15">
        <v>0.47471326390096436</v>
      </c>
      <c r="Y380" s="112">
        <v>0.46665184935405118</v>
      </c>
    </row>
    <row r="381" spans="1:25" x14ac:dyDescent="0.25">
      <c r="A381" s="11" t="s">
        <v>680</v>
      </c>
      <c r="B381" s="11" t="s">
        <v>699</v>
      </c>
      <c r="C381" s="12">
        <v>1.070316227227629</v>
      </c>
      <c r="D381" s="12">
        <v>1.0521404915570747</v>
      </c>
      <c r="E381" s="13">
        <v>1.0342734098700459</v>
      </c>
      <c r="F381" s="13">
        <v>1.0167097407125916</v>
      </c>
      <c r="G381" s="13">
        <v>0.99944433163929758</v>
      </c>
      <c r="H381" s="13">
        <v>0.98247211770177467</v>
      </c>
      <c r="I381" s="13">
        <v>0.96578811996281544</v>
      </c>
      <c r="J381" s="13">
        <v>0.94938744403578179</v>
      </c>
      <c r="K381" s="13">
        <v>0.93326527864879683</v>
      </c>
      <c r="L381" s="13">
        <v>0.91741689423331962</v>
      </c>
      <c r="M381" s="13">
        <v>0.901837641536687</v>
      </c>
      <c r="N381" s="13">
        <v>0.88652295025821792</v>
      </c>
      <c r="O381" s="13">
        <v>0.87146832770847826</v>
      </c>
      <c r="P381" s="13">
        <v>0.85666935749131412</v>
      </c>
      <c r="Q381" s="13">
        <v>0.84212169820826543</v>
      </c>
      <c r="R381" s="13">
        <v>0.82782108218498196</v>
      </c>
      <c r="S381" s="13">
        <v>0.81376331421926618</v>
      </c>
      <c r="T381" s="13">
        <v>0.79994427035037596</v>
      </c>
      <c r="U381" s="13">
        <v>0.78635989664922812</v>
      </c>
      <c r="V381" s="13">
        <v>0.77300620802914433</v>
      </c>
      <c r="W381" s="13">
        <v>0.75987928707679364</v>
      </c>
      <c r="X381" s="15">
        <v>0.7469752829029882</v>
      </c>
      <c r="Y381" s="112">
        <v>0.73429041001299244</v>
      </c>
    </row>
    <row r="382" spans="1:25" x14ac:dyDescent="0.25">
      <c r="A382" s="11" t="s">
        <v>680</v>
      </c>
      <c r="B382" s="11" t="s">
        <v>700</v>
      </c>
      <c r="C382" s="12">
        <v>0.13003842013045958</v>
      </c>
      <c r="D382" s="12">
        <v>0.13172891959215555</v>
      </c>
      <c r="E382" s="13">
        <v>0.13344139554685355</v>
      </c>
      <c r="F382" s="13">
        <v>0.13517613368896261</v>
      </c>
      <c r="G382" s="13">
        <v>0.13693342342691914</v>
      </c>
      <c r="H382" s="13">
        <v>0.13871355793146906</v>
      </c>
      <c r="I382" s="13">
        <v>0.14051683418457814</v>
      </c>
      <c r="J382" s="13">
        <v>0.14234355302897764</v>
      </c>
      <c r="K382" s="13">
        <v>0.14419401921835434</v>
      </c>
      <c r="L382" s="13">
        <v>0.14606854146819293</v>
      </c>
      <c r="M382" s="13">
        <v>0.14796743250727942</v>
      </c>
      <c r="N382" s="13">
        <v>0.14989100912987405</v>
      </c>
      <c r="O382" s="13">
        <v>0.15183959224856239</v>
      </c>
      <c r="P382" s="13">
        <v>0.15381350694779369</v>
      </c>
      <c r="Q382" s="13">
        <v>0.15581308253811499</v>
      </c>
      <c r="R382" s="13">
        <v>0.15783865261111046</v>
      </c>
      <c r="S382" s="13">
        <v>0.1598905550950549</v>
      </c>
      <c r="T382" s="13">
        <v>0.16196913231129056</v>
      </c>
      <c r="U382" s="13">
        <v>0.16407473103133735</v>
      </c>
      <c r="V382" s="13">
        <v>0.16620770253474471</v>
      </c>
      <c r="W382" s="13">
        <v>0.16836840266769637</v>
      </c>
      <c r="X382" s="15">
        <v>0.17055719190237639</v>
      </c>
      <c r="Y382" s="112">
        <v>0.17277443539710727</v>
      </c>
    </row>
    <row r="383" spans="1:25" x14ac:dyDescent="0.25">
      <c r="A383" s="11" t="s">
        <v>680</v>
      </c>
      <c r="B383" s="11" t="s">
        <v>701</v>
      </c>
      <c r="C383" s="12">
        <v>0.10002955394650737</v>
      </c>
      <c r="D383" s="12">
        <v>9.8330887061408842E-2</v>
      </c>
      <c r="E383" s="13">
        <v>9.6661066342994942E-2</v>
      </c>
      <c r="F383" s="13">
        <v>9.5019601935756218E-2</v>
      </c>
      <c r="G383" s="13">
        <v>9.3406012302738067E-2</v>
      </c>
      <c r="H383" s="13">
        <v>9.1819824084277996E-2</v>
      </c>
      <c r="I383" s="13">
        <v>9.0260571959141611E-2</v>
      </c>
      <c r="J383" s="13">
        <v>8.8727798508016972E-2</v>
      </c>
      <c r="K383" s="13">
        <v>8.7221054079326801E-2</v>
      </c>
      <c r="L383" s="13">
        <v>8.5739896657319584E-2</v>
      </c>
      <c r="M383" s="13">
        <v>8.4283891732400654E-2</v>
      </c>
      <c r="N383" s="13">
        <v>8.2852612173665213E-2</v>
      </c>
      <c r="O383" s="13">
        <v>8.1445638103596091E-2</v>
      </c>
      <c r="P383" s="13">
        <v>8.0062556774889146E-2</v>
      </c>
      <c r="Q383" s="13">
        <v>7.870296244937057E-2</v>
      </c>
      <c r="R383" s="13">
        <v>7.736645627897025E-2</v>
      </c>
      <c r="S383" s="13">
        <v>7.6052646188716433E-2</v>
      </c>
      <c r="T383" s="13">
        <v>7.4761146761717356E-2</v>
      </c>
      <c r="U383" s="13">
        <v>7.3491579126096052E-2</v>
      </c>
      <c r="V383" s="13">
        <v>7.2243570843845209E-2</v>
      </c>
      <c r="W383" s="13">
        <v>7.1016755801569451E-2</v>
      </c>
      <c r="X383" s="15">
        <v>6.9810774103082965E-2</v>
      </c>
      <c r="Y383" s="112">
        <v>6.862527196383103E-2</v>
      </c>
    </row>
    <row r="384" spans="1:25" x14ac:dyDescent="0.25">
      <c r="A384" s="11" t="s">
        <v>680</v>
      </c>
      <c r="B384" s="11" t="s">
        <v>703</v>
      </c>
      <c r="C384" s="12">
        <v>9.0026598551856629E-2</v>
      </c>
      <c r="D384" s="12">
        <v>8.8497798355267956E-2</v>
      </c>
      <c r="E384" s="13">
        <v>8.6994959708695446E-2</v>
      </c>
      <c r="F384" s="13">
        <v>8.55176417421806E-2</v>
      </c>
      <c r="G384" s="13">
        <v>8.4065411072464263E-2</v>
      </c>
      <c r="H384" s="13">
        <v>8.2637841675850185E-2</v>
      </c>
      <c r="I384" s="13">
        <v>8.1234514763227447E-2</v>
      </c>
      <c r="J384" s="13">
        <v>7.9855018657215268E-2</v>
      </c>
      <c r="K384" s="13">
        <v>7.849894867139412E-2</v>
      </c>
      <c r="L384" s="13">
        <v>7.7165906991587624E-2</v>
      </c>
      <c r="M384" s="13">
        <v>7.5855502559160584E-2</v>
      </c>
      <c r="N384" s="13">
        <v>7.4567350956298697E-2</v>
      </c>
      <c r="O384" s="13">
        <v>7.3301074293236484E-2</v>
      </c>
      <c r="P384" s="13">
        <v>7.205630109740023E-2</v>
      </c>
      <c r="Q384" s="13">
        <v>7.0832666204433514E-2</v>
      </c>
      <c r="R384" s="13">
        <v>6.9629810651073223E-2</v>
      </c>
      <c r="S384" s="13">
        <v>6.8447381569844784E-2</v>
      </c>
      <c r="T384" s="13">
        <v>6.7285032085545607E-2</v>
      </c>
      <c r="U384" s="13">
        <v>6.6142421213486444E-2</v>
      </c>
      <c r="V384" s="13">
        <v>6.5019213759460695E-2</v>
      </c>
      <c r="W384" s="13">
        <v>6.3915080221412512E-2</v>
      </c>
      <c r="X384" s="15">
        <v>6.2829696692774661E-2</v>
      </c>
      <c r="Y384" s="112">
        <v>6.1762744767447919E-2</v>
      </c>
    </row>
    <row r="385" spans="1:25" x14ac:dyDescent="0.25">
      <c r="A385" s="11" t="s">
        <v>680</v>
      </c>
      <c r="B385" s="11" t="s">
        <v>704</v>
      </c>
      <c r="C385" s="12">
        <v>9.0026598551856629E-2</v>
      </c>
      <c r="D385" s="12">
        <v>8.8497798355267956E-2</v>
      </c>
      <c r="E385" s="13">
        <v>8.6994959708695446E-2</v>
      </c>
      <c r="F385" s="13">
        <v>8.55176417421806E-2</v>
      </c>
      <c r="G385" s="13">
        <v>8.4065411072464263E-2</v>
      </c>
      <c r="H385" s="13">
        <v>8.2637841675850185E-2</v>
      </c>
      <c r="I385" s="13">
        <v>8.1234514763227447E-2</v>
      </c>
      <c r="J385" s="13">
        <v>7.9855018657215268E-2</v>
      </c>
      <c r="K385" s="13">
        <v>7.849894867139412E-2</v>
      </c>
      <c r="L385" s="13">
        <v>7.7165906991587624E-2</v>
      </c>
      <c r="M385" s="13">
        <v>7.5855502559160584E-2</v>
      </c>
      <c r="N385" s="13">
        <v>7.4567350956298697E-2</v>
      </c>
      <c r="O385" s="13">
        <v>7.3301074293236484E-2</v>
      </c>
      <c r="P385" s="13">
        <v>7.205630109740023E-2</v>
      </c>
      <c r="Q385" s="13">
        <v>7.0832666204433514E-2</v>
      </c>
      <c r="R385" s="13">
        <v>6.9629810651073223E-2</v>
      </c>
      <c r="S385" s="13">
        <v>6.8447381569844784E-2</v>
      </c>
      <c r="T385" s="13">
        <v>6.7285032085545607E-2</v>
      </c>
      <c r="U385" s="13">
        <v>6.6142421213486444E-2</v>
      </c>
      <c r="V385" s="13">
        <v>6.5019213759460695E-2</v>
      </c>
      <c r="W385" s="13">
        <v>6.3915080221412512E-2</v>
      </c>
      <c r="X385" s="15">
        <v>6.2829696692774661E-2</v>
      </c>
      <c r="Y385" s="112">
        <v>6.1762744767447919E-2</v>
      </c>
    </row>
    <row r="386" spans="1:25" x14ac:dyDescent="0.25">
      <c r="A386" s="11" t="s">
        <v>680</v>
      </c>
      <c r="B386" s="11" t="s">
        <v>705</v>
      </c>
      <c r="C386" s="12">
        <v>0</v>
      </c>
      <c r="D386" s="12">
        <v>0</v>
      </c>
      <c r="E386" s="13">
        <v>0</v>
      </c>
      <c r="F386" s="13">
        <v>0</v>
      </c>
      <c r="G386" s="13">
        <v>0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0</v>
      </c>
      <c r="O386" s="13">
        <v>0</v>
      </c>
      <c r="P386" s="13">
        <v>0</v>
      </c>
      <c r="Q386" s="13">
        <v>0</v>
      </c>
      <c r="R386" s="13">
        <v>0</v>
      </c>
      <c r="S386" s="13">
        <v>0</v>
      </c>
      <c r="T386" s="13">
        <v>0</v>
      </c>
      <c r="U386" s="13">
        <v>0</v>
      </c>
      <c r="V386" s="13">
        <v>0</v>
      </c>
      <c r="W386" s="13">
        <v>0</v>
      </c>
      <c r="X386" s="15">
        <v>0</v>
      </c>
      <c r="Y386" s="112">
        <v>0</v>
      </c>
    </row>
    <row r="387" spans="1:25" x14ac:dyDescent="0.25">
      <c r="A387" s="11" t="s">
        <v>680</v>
      </c>
      <c r="B387" s="11" t="s">
        <v>706</v>
      </c>
      <c r="C387" s="12">
        <v>0</v>
      </c>
      <c r="D387" s="12">
        <v>0</v>
      </c>
      <c r="E387" s="13">
        <v>0</v>
      </c>
      <c r="F387" s="13">
        <v>0</v>
      </c>
      <c r="G387" s="13">
        <v>0</v>
      </c>
      <c r="H387" s="13">
        <v>0</v>
      </c>
      <c r="I387" s="13">
        <v>0</v>
      </c>
      <c r="J387" s="13">
        <v>0</v>
      </c>
      <c r="K387" s="13">
        <v>0</v>
      </c>
      <c r="L387" s="13">
        <v>0</v>
      </c>
      <c r="M387" s="13">
        <v>0</v>
      </c>
      <c r="N387" s="13">
        <v>0</v>
      </c>
      <c r="O387" s="13">
        <v>0</v>
      </c>
      <c r="P387" s="13">
        <v>0</v>
      </c>
      <c r="Q387" s="13">
        <v>0</v>
      </c>
      <c r="R387" s="13">
        <v>0</v>
      </c>
      <c r="S387" s="13">
        <v>0</v>
      </c>
      <c r="T387" s="13">
        <v>0</v>
      </c>
      <c r="U387" s="13">
        <v>0</v>
      </c>
      <c r="V387" s="13">
        <v>0</v>
      </c>
      <c r="W387" s="13">
        <v>0</v>
      </c>
      <c r="X387" s="15">
        <v>0</v>
      </c>
      <c r="Y387" s="112">
        <v>0</v>
      </c>
    </row>
    <row r="388" spans="1:25" x14ac:dyDescent="0.25">
      <c r="A388" s="11" t="s">
        <v>680</v>
      </c>
      <c r="B388" s="11" t="s">
        <v>707</v>
      </c>
      <c r="C388" s="12">
        <v>0</v>
      </c>
      <c r="D388" s="12">
        <v>0</v>
      </c>
      <c r="E388" s="13">
        <v>0</v>
      </c>
      <c r="F388" s="13">
        <v>0</v>
      </c>
      <c r="G388" s="13">
        <v>0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  <c r="N388" s="13">
        <v>0</v>
      </c>
      <c r="O388" s="13">
        <v>0</v>
      </c>
      <c r="P388" s="13">
        <v>0</v>
      </c>
      <c r="Q388" s="13">
        <v>0</v>
      </c>
      <c r="R388" s="13">
        <v>0</v>
      </c>
      <c r="S388" s="13">
        <v>0</v>
      </c>
      <c r="T388" s="13">
        <v>0</v>
      </c>
      <c r="U388" s="13">
        <v>0</v>
      </c>
      <c r="V388" s="13">
        <v>0</v>
      </c>
      <c r="W388" s="13">
        <v>0</v>
      </c>
      <c r="X388" s="15">
        <v>0</v>
      </c>
      <c r="Y388" s="112">
        <v>0</v>
      </c>
    </row>
    <row r="389" spans="1:25" x14ac:dyDescent="0.25">
      <c r="A389" s="11" t="s">
        <v>680</v>
      </c>
      <c r="B389" s="91" t="s">
        <v>450</v>
      </c>
      <c r="C389" s="12"/>
      <c r="D389" s="12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5"/>
      <c r="Y389" s="3"/>
    </row>
    <row r="390" spans="1:25" x14ac:dyDescent="0.25">
      <c r="A390" s="11" t="s">
        <v>680</v>
      </c>
      <c r="B390" s="11"/>
      <c r="C390" s="12">
        <v>0</v>
      </c>
      <c r="D390" s="12">
        <v>0</v>
      </c>
      <c r="E390" s="13">
        <v>0</v>
      </c>
      <c r="F390" s="13">
        <v>0</v>
      </c>
      <c r="G390" s="13">
        <v>0</v>
      </c>
      <c r="H390" s="13">
        <v>0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  <c r="N390" s="13">
        <v>0</v>
      </c>
      <c r="O390" s="13">
        <v>0</v>
      </c>
      <c r="P390" s="13">
        <v>0</v>
      </c>
      <c r="Q390" s="13">
        <v>0</v>
      </c>
      <c r="R390" s="13">
        <v>0</v>
      </c>
      <c r="S390" s="13">
        <v>0</v>
      </c>
      <c r="T390" s="13">
        <v>0</v>
      </c>
      <c r="U390" s="13">
        <v>0</v>
      </c>
      <c r="V390" s="13">
        <v>0</v>
      </c>
      <c r="W390" s="13">
        <v>0</v>
      </c>
      <c r="X390" s="15">
        <v>0</v>
      </c>
      <c r="Y390" s="3"/>
    </row>
    <row r="391" spans="1:25" x14ac:dyDescent="0.25">
      <c r="A391" s="11" t="s">
        <v>680</v>
      </c>
      <c r="B391" s="91" t="s">
        <v>454</v>
      </c>
      <c r="C391" s="12"/>
      <c r="D391" s="12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5"/>
      <c r="Y391" s="3"/>
    </row>
    <row r="392" spans="1:25" x14ac:dyDescent="0.25">
      <c r="A392" s="11" t="s">
        <v>680</v>
      </c>
      <c r="B392" s="11" t="s">
        <v>708</v>
      </c>
      <c r="C392" s="12">
        <v>0.39789133110137753</v>
      </c>
      <c r="D392" s="12">
        <v>0.39631312641998945</v>
      </c>
      <c r="E392" s="13">
        <v>0.39474118156338689</v>
      </c>
      <c r="F392" s="13">
        <v>0.39317547170246697</v>
      </c>
      <c r="G392" s="13">
        <v>0.39161597210660948</v>
      </c>
      <c r="H392" s="13">
        <v>0.39006265814328633</v>
      </c>
      <c r="I392" s="13">
        <v>0.38851550527767253</v>
      </c>
      <c r="J392" s="13">
        <v>0.38697448907225823</v>
      </c>
      <c r="K392" s="13">
        <v>0.38543958518646337</v>
      </c>
      <c r="L392" s="13">
        <v>0.38391076937625274</v>
      </c>
      <c r="M392" s="13">
        <v>0.38238801749375312</v>
      </c>
      <c r="N392" s="13">
        <v>0.38087130548687204</v>
      </c>
      <c r="O392" s="13">
        <v>0.37936060939891775</v>
      </c>
      <c r="P392" s="13">
        <v>0.37785590536822089</v>
      </c>
      <c r="Q392" s="13">
        <v>0.37635716962775728</v>
      </c>
      <c r="R392" s="13">
        <v>0.37486437850477311</v>
      </c>
      <c r="S392" s="13">
        <v>0.37337750842041051</v>
      </c>
      <c r="T392" s="13">
        <v>0.3718965358893353</v>
      </c>
      <c r="U392" s="13">
        <v>0.37042143751936601</v>
      </c>
      <c r="V392" s="13">
        <v>0.36895219001110452</v>
      </c>
      <c r="W392" s="13">
        <v>0.36748877015756781</v>
      </c>
      <c r="X392" s="15">
        <v>0.36603115484382165</v>
      </c>
      <c r="Y392" s="112">
        <v>0.36457932104661533</v>
      </c>
    </row>
    <row r="393" spans="1:25" x14ac:dyDescent="0.25">
      <c r="A393" s="11" t="s">
        <v>680</v>
      </c>
      <c r="B393" s="11" t="s">
        <v>709</v>
      </c>
      <c r="C393" s="12">
        <v>2.387347986608265</v>
      </c>
      <c r="D393" s="12">
        <v>2.377878758519937</v>
      </c>
      <c r="E393" s="13">
        <v>2.3684470893803216</v>
      </c>
      <c r="F393" s="13">
        <v>2.3590528302148015</v>
      </c>
      <c r="G393" s="13">
        <v>2.3496958326396564</v>
      </c>
      <c r="H393" s="13">
        <v>2.3403759488597178</v>
      </c>
      <c r="I393" s="13">
        <v>2.3310930316660343</v>
      </c>
      <c r="J393" s="13">
        <v>2.3218469344335486</v>
      </c>
      <c r="K393" s="13">
        <v>2.3126375111187798</v>
      </c>
      <c r="L393" s="13">
        <v>2.3034646162575156</v>
      </c>
      <c r="M393" s="13">
        <v>2.2943281049625184</v>
      </c>
      <c r="N393" s="13">
        <v>2.2852278329212319</v>
      </c>
      <c r="O393" s="13">
        <v>2.2761636563935062</v>
      </c>
      <c r="P393" s="13">
        <v>2.2671354322093249</v>
      </c>
      <c r="Q393" s="13">
        <v>2.2581430177665434</v>
      </c>
      <c r="R393" s="13">
        <v>2.2491862710286386</v>
      </c>
      <c r="S393" s="13">
        <v>2.2402650505224631</v>
      </c>
      <c r="T393" s="13">
        <v>2.2313792153360112</v>
      </c>
      <c r="U393" s="13">
        <v>2.2225286251161953</v>
      </c>
      <c r="V393" s="13">
        <v>2.2137131400666261</v>
      </c>
      <c r="W393" s="13">
        <v>2.2049326209454057</v>
      </c>
      <c r="X393" s="15">
        <v>2.1961869290629288</v>
      </c>
      <c r="Y393" s="112">
        <v>2.1874759262796908</v>
      </c>
    </row>
    <row r="394" spans="1:25" x14ac:dyDescent="0.25">
      <c r="A394" s="11" t="s">
        <v>680</v>
      </c>
      <c r="B394" s="11" t="s">
        <v>710</v>
      </c>
      <c r="C394" s="12">
        <v>8.9525549497809942E-2</v>
      </c>
      <c r="D394" s="12">
        <v>8.917045344449763E-2</v>
      </c>
      <c r="E394" s="13">
        <v>8.8816765851762042E-2</v>
      </c>
      <c r="F394" s="13">
        <v>8.8464481133055051E-2</v>
      </c>
      <c r="G394" s="13">
        <v>8.8113593723987124E-2</v>
      </c>
      <c r="H394" s="13">
        <v>8.7764098082239422E-2</v>
      </c>
      <c r="I394" s="13">
        <v>8.7415988687476312E-2</v>
      </c>
      <c r="J394" s="13">
        <v>8.7069260041258104E-2</v>
      </c>
      <c r="K394" s="13">
        <v>8.6723906666954245E-2</v>
      </c>
      <c r="L394" s="13">
        <v>8.6379923109656864E-2</v>
      </c>
      <c r="M394" s="13">
        <v>8.6037303936094447E-2</v>
      </c>
      <c r="N394" s="13">
        <v>8.5696043734546215E-2</v>
      </c>
      <c r="O394" s="13">
        <v>8.5356137114756508E-2</v>
      </c>
      <c r="P394" s="13">
        <v>8.5017578707849706E-2</v>
      </c>
      <c r="Q394" s="13">
        <v>8.4680363166245401E-2</v>
      </c>
      <c r="R394" s="13">
        <v>8.4344485163573971E-2</v>
      </c>
      <c r="S394" s="13">
        <v>8.4009939394592378E-2</v>
      </c>
      <c r="T394" s="13">
        <v>8.3676720575100436E-2</v>
      </c>
      <c r="U394" s="13">
        <v>8.3344823441857355E-2</v>
      </c>
      <c r="V394" s="13">
        <v>8.301424275249851E-2</v>
      </c>
      <c r="W394" s="13">
        <v>8.2684973285452754E-2</v>
      </c>
      <c r="X394" s="15">
        <v>8.2357009839859857E-2</v>
      </c>
      <c r="Y394" s="112">
        <v>8.2030347235488424E-2</v>
      </c>
    </row>
    <row r="395" spans="1:25" x14ac:dyDescent="0.25">
      <c r="A395" s="11" t="s">
        <v>680</v>
      </c>
      <c r="B395" s="23" t="s">
        <v>711</v>
      </c>
      <c r="C395" s="21">
        <v>1.8411</v>
      </c>
      <c r="D395" s="21">
        <f>$C395*(D$158/$C$158)</f>
        <v>1.7100111047205389</v>
      </c>
      <c r="E395" s="21">
        <f t="shared" ref="E395:X395" si="1">$C395*(E$158/$C$158)</f>
        <v>1.7204528462586857</v>
      </c>
      <c r="F395" s="21">
        <f t="shared" si="1"/>
        <v>1.7085272848681614</v>
      </c>
      <c r="G395" s="21">
        <f t="shared" si="1"/>
        <v>1.6959387158996719</v>
      </c>
      <c r="H395" s="21">
        <f t="shared" si="1"/>
        <v>1.6838343820502266</v>
      </c>
      <c r="I395" s="21">
        <f t="shared" si="1"/>
        <v>1.6720955352110503</v>
      </c>
      <c r="J395" s="21">
        <f t="shared" si="1"/>
        <v>1.6634679287915</v>
      </c>
      <c r="K395" s="21">
        <f t="shared" si="1"/>
        <v>1.654894192115385</v>
      </c>
      <c r="L395" s="21">
        <f t="shared" si="1"/>
        <v>1.6463757296308059</v>
      </c>
      <c r="M395" s="21">
        <f t="shared" si="1"/>
        <v>1.6379176945763214</v>
      </c>
      <c r="N395" s="21">
        <f t="shared" si="1"/>
        <v>1.6295205008924731</v>
      </c>
      <c r="O395" s="21">
        <f t="shared" si="1"/>
        <v>1.6220758520151941</v>
      </c>
      <c r="P395" s="21">
        <f t="shared" si="1"/>
        <v>1.628064432333113</v>
      </c>
      <c r="Q395" s="21">
        <f t="shared" si="1"/>
        <v>1.6339831542641117</v>
      </c>
      <c r="R395" s="21">
        <f t="shared" si="1"/>
        <v>1.6398242895109425</v>
      </c>
      <c r="S395" s="21">
        <f t="shared" si="1"/>
        <v>1.6456204979065008</v>
      </c>
      <c r="T395" s="21">
        <f t="shared" si="1"/>
        <v>1.6509339343351934</v>
      </c>
      <c r="U395" s="21">
        <f t="shared" si="1"/>
        <v>1.6562228787053339</v>
      </c>
      <c r="V395" s="21">
        <f t="shared" si="1"/>
        <v>1.6614907567456298</v>
      </c>
      <c r="W395" s="21">
        <f t="shared" si="1"/>
        <v>1.6667441055043517</v>
      </c>
      <c r="X395" s="94">
        <f t="shared" si="1"/>
        <v>1.671986934019297</v>
      </c>
      <c r="Y395" s="3"/>
    </row>
    <row r="396" spans="1:25" x14ac:dyDescent="0.25">
      <c r="A396" s="11" t="s">
        <v>680</v>
      </c>
      <c r="B396" s="11" t="s">
        <v>712</v>
      </c>
      <c r="C396" s="12">
        <v>0</v>
      </c>
      <c r="D396" s="12">
        <v>0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0</v>
      </c>
      <c r="N396" s="13">
        <v>0</v>
      </c>
      <c r="O396" s="13">
        <v>0</v>
      </c>
      <c r="P396" s="13">
        <v>0</v>
      </c>
      <c r="Q396" s="13">
        <v>0</v>
      </c>
      <c r="R396" s="13">
        <v>0</v>
      </c>
      <c r="S396" s="13">
        <v>0</v>
      </c>
      <c r="T396" s="13">
        <v>0</v>
      </c>
      <c r="U396" s="13">
        <v>0</v>
      </c>
      <c r="V396" s="13">
        <v>0</v>
      </c>
      <c r="W396" s="13">
        <v>0</v>
      </c>
      <c r="X396" s="15">
        <v>0</v>
      </c>
      <c r="Y396" s="13">
        <v>0</v>
      </c>
    </row>
    <row r="397" spans="1:25" x14ac:dyDescent="0.25">
      <c r="A397" s="11" t="s">
        <v>680</v>
      </c>
      <c r="B397" s="11" t="s">
        <v>713</v>
      </c>
      <c r="C397" s="12">
        <v>0</v>
      </c>
      <c r="D397" s="12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  <c r="N397" s="13">
        <v>0</v>
      </c>
      <c r="O397" s="13">
        <v>0</v>
      </c>
      <c r="P397" s="13">
        <v>0</v>
      </c>
      <c r="Q397" s="13">
        <v>0</v>
      </c>
      <c r="R397" s="13">
        <v>0</v>
      </c>
      <c r="S397" s="13">
        <v>0</v>
      </c>
      <c r="T397" s="13">
        <v>0</v>
      </c>
      <c r="U397" s="13">
        <v>0</v>
      </c>
      <c r="V397" s="13">
        <v>0</v>
      </c>
      <c r="W397" s="13">
        <v>0</v>
      </c>
      <c r="X397" s="15">
        <v>0</v>
      </c>
      <c r="Y397" s="13">
        <v>0</v>
      </c>
    </row>
    <row r="398" spans="1:25" x14ac:dyDescent="0.25">
      <c r="A398" s="11" t="s">
        <v>680</v>
      </c>
      <c r="B398" s="91" t="s">
        <v>461</v>
      </c>
      <c r="C398" s="12"/>
      <c r="D398" s="12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5"/>
      <c r="Y398" s="3"/>
    </row>
    <row r="399" spans="1:25" x14ac:dyDescent="0.25">
      <c r="A399" s="11" t="s">
        <v>680</v>
      </c>
      <c r="B399" s="11" t="s">
        <v>714</v>
      </c>
      <c r="C399" s="12">
        <v>3.500280765094276</v>
      </c>
      <c r="D399" s="12">
        <v>3.4464198698513964</v>
      </c>
      <c r="E399" s="13">
        <v>3.3933877641345731</v>
      </c>
      <c r="F399" s="13">
        <v>3.3411716948680272</v>
      </c>
      <c r="G399" s="13">
        <v>3.2897591052151189</v>
      </c>
      <c r="H399" s="13">
        <v>3.2391376315586968</v>
      </c>
      <c r="I399" s="13">
        <v>3.1892951005279175</v>
      </c>
      <c r="J399" s="13">
        <v>3.140219526070811</v>
      </c>
      <c r="K399" s="13">
        <v>3.0918991065718942</v>
      </c>
      <c r="L399" s="13">
        <v>3.0443222220141393</v>
      </c>
      <c r="M399" s="13">
        <v>2.997477431184608</v>
      </c>
      <c r="N399" s="13">
        <v>2.9513534689230889</v>
      </c>
      <c r="O399" s="13">
        <v>2.9059392434130693</v>
      </c>
      <c r="P399" s="13">
        <v>2.8612238335143925</v>
      </c>
      <c r="Q399" s="13">
        <v>2.8171964861369605</v>
      </c>
      <c r="R399" s="13">
        <v>2.7738466136548476</v>
      </c>
      <c r="S399" s="13">
        <v>2.7311637913602032</v>
      </c>
      <c r="T399" s="13">
        <v>2.6891377549563393</v>
      </c>
      <c r="U399" s="13">
        <v>2.6477583980893842</v>
      </c>
      <c r="V399" s="13">
        <v>2.6070157699179246</v>
      </c>
      <c r="W399" s="13">
        <v>2.5669000727200451</v>
      </c>
      <c r="X399" s="15">
        <v>2.5274016595371842</v>
      </c>
      <c r="Y399" s="112">
        <v>2.4885110318542516</v>
      </c>
    </row>
    <row r="400" spans="1:25" x14ac:dyDescent="0.25">
      <c r="A400" s="11" t="s">
        <v>680</v>
      </c>
      <c r="B400" s="11" t="s">
        <v>716</v>
      </c>
      <c r="C400" s="12">
        <v>2.290183700590255</v>
      </c>
      <c r="D400" s="12">
        <v>2.2549432862741994</v>
      </c>
      <c r="E400" s="13">
        <v>2.2202451371051919</v>
      </c>
      <c r="F400" s="13">
        <v>2.1860809089279374</v>
      </c>
      <c r="G400" s="13">
        <v>2.1524423859836057</v>
      </c>
      <c r="H400" s="13">
        <v>2.1193214789341184</v>
      </c>
      <c r="I400" s="13">
        <v>2.0867102229168375</v>
      </c>
      <c r="J400" s="13">
        <v>2.0546007756291873</v>
      </c>
      <c r="K400" s="13">
        <v>2.0229854154427533</v>
      </c>
      <c r="L400" s="13">
        <v>1.9918565395463936</v>
      </c>
      <c r="M400" s="13">
        <v>1.9612066621179287</v>
      </c>
      <c r="N400" s="13">
        <v>1.9310284125239634</v>
      </c>
      <c r="O400" s="13">
        <v>1.9013145335474075</v>
      </c>
      <c r="P400" s="13">
        <v>1.8720578796422735</v>
      </c>
      <c r="Q400" s="13">
        <v>1.8432514152153252</v>
      </c>
      <c r="R400" s="13">
        <v>1.8148882129341712</v>
      </c>
      <c r="S400" s="13">
        <v>1.7869614520613899</v>
      </c>
      <c r="T400" s="13">
        <v>1.7594644168142901</v>
      </c>
      <c r="U400" s="13">
        <v>1.7323904947499107</v>
      </c>
      <c r="V400" s="13">
        <v>1.7057331751748703</v>
      </c>
      <c r="W400" s="13">
        <v>1.6794860475796864</v>
      </c>
      <c r="X400" s="15">
        <v>1.6536428000971859</v>
      </c>
      <c r="Y400" s="112">
        <v>1.6281972179846387</v>
      </c>
    </row>
    <row r="401" spans="1:25" x14ac:dyDescent="0.25">
      <c r="A401" s="11" t="s">
        <v>680</v>
      </c>
      <c r="B401" s="11" t="s">
        <v>717</v>
      </c>
      <c r="C401" s="12">
        <v>1.0000802185983646</v>
      </c>
      <c r="D401" s="12">
        <v>0.98469139138611328</v>
      </c>
      <c r="E401" s="13">
        <v>0.96953936118130646</v>
      </c>
      <c r="F401" s="13">
        <v>0.95462048424800772</v>
      </c>
      <c r="G401" s="13">
        <v>0.93993117291860528</v>
      </c>
      <c r="H401" s="13">
        <v>0.92546789473105617</v>
      </c>
      <c r="I401" s="13">
        <v>0.91122717157940492</v>
      </c>
      <c r="J401" s="13">
        <v>0.8972055788773744</v>
      </c>
      <c r="K401" s="13">
        <v>0.88339974473482674</v>
      </c>
      <c r="L401" s="13">
        <v>0.86980634914689658</v>
      </c>
      <c r="M401" s="13">
        <v>0.85642212319560196</v>
      </c>
      <c r="N401" s="13">
        <v>0.84324384826373944</v>
      </c>
      <c r="O401" s="13">
        <v>0.83026835526087672</v>
      </c>
      <c r="P401" s="13">
        <v>0.81749252386125493</v>
      </c>
      <c r="Q401" s="13">
        <v>0.80491328175341725</v>
      </c>
      <c r="R401" s="13">
        <v>0.79252760390138488</v>
      </c>
      <c r="S401" s="13">
        <v>0.78033251181720087</v>
      </c>
      <c r="T401" s="13">
        <v>0.76832507284466822</v>
      </c>
      <c r="U401" s="13">
        <v>0.75650239945410958</v>
      </c>
      <c r="V401" s="13">
        <v>0.74486164854797832</v>
      </c>
      <c r="W401" s="13">
        <v>0.7334000207771556</v>
      </c>
      <c r="X401" s="15">
        <v>0.72211475986776685</v>
      </c>
      <c r="Y401" s="112">
        <v>0.7110031519583575</v>
      </c>
    </row>
    <row r="402" spans="1:25" x14ac:dyDescent="0.25">
      <c r="A402" s="11" t="s">
        <v>680</v>
      </c>
      <c r="B402" s="11" t="s">
        <v>718</v>
      </c>
      <c r="C402" s="12">
        <v>0</v>
      </c>
      <c r="D402" s="12">
        <v>0</v>
      </c>
      <c r="E402" s="13">
        <v>0</v>
      </c>
      <c r="F402" s="13">
        <v>0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13">
        <v>0</v>
      </c>
      <c r="R402" s="13">
        <v>0</v>
      </c>
      <c r="S402" s="13">
        <v>0</v>
      </c>
      <c r="T402" s="13">
        <v>0</v>
      </c>
      <c r="U402" s="13">
        <v>0</v>
      </c>
      <c r="V402" s="13">
        <v>0</v>
      </c>
      <c r="W402" s="13">
        <v>0</v>
      </c>
      <c r="X402" s="15">
        <v>0</v>
      </c>
      <c r="Y402" s="15">
        <v>0</v>
      </c>
    </row>
    <row r="403" spans="1:25" x14ac:dyDescent="0.25">
      <c r="A403" s="11" t="s">
        <v>681</v>
      </c>
      <c r="B403" s="91" t="s">
        <v>464</v>
      </c>
      <c r="C403" s="12"/>
      <c r="D403" s="12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5"/>
      <c r="Y403" s="3"/>
    </row>
    <row r="404" spans="1:25" x14ac:dyDescent="0.25">
      <c r="A404" s="11" t="s">
        <v>681</v>
      </c>
      <c r="B404" s="11" t="s">
        <v>719</v>
      </c>
      <c r="C404" s="12">
        <v>0.99569029272133014</v>
      </c>
      <c r="D404" s="12">
        <v>0.98752563232101531</v>
      </c>
      <c r="E404" s="13">
        <v>0.97942792213598295</v>
      </c>
      <c r="F404" s="13">
        <v>0.97139661317446802</v>
      </c>
      <c r="G404" s="13">
        <v>0.96343116094643733</v>
      </c>
      <c r="H404" s="13">
        <v>0.95553102542667656</v>
      </c>
      <c r="I404" s="13">
        <v>0.94769567101817787</v>
      </c>
      <c r="J404" s="13">
        <v>0.9399245665158289</v>
      </c>
      <c r="K404" s="13">
        <v>0.93221718507039908</v>
      </c>
      <c r="L404" s="13">
        <v>0.92457300415282173</v>
      </c>
      <c r="M404" s="13">
        <v>0.91699150551876862</v>
      </c>
      <c r="N404" s="13">
        <v>0.90947217517351475</v>
      </c>
      <c r="O404" s="13">
        <v>0.90201450333709199</v>
      </c>
      <c r="P404" s="13">
        <v>0.89461798440972784</v>
      </c>
      <c r="Q404" s="13">
        <v>0.88728211693756809</v>
      </c>
      <c r="R404" s="13">
        <v>0.8800064035786801</v>
      </c>
      <c r="S404" s="13">
        <v>0.87279035106933489</v>
      </c>
      <c r="T404" s="13">
        <v>0.86563347019056636</v>
      </c>
      <c r="U404" s="13">
        <v>0.85853527573500377</v>
      </c>
      <c r="V404" s="13">
        <v>0.85149528647397676</v>
      </c>
      <c r="W404" s="13">
        <v>0.84451302512489013</v>
      </c>
      <c r="X404" s="15">
        <v>0.83758801831886598</v>
      </c>
      <c r="Y404" s="112">
        <v>0.83071979656865125</v>
      </c>
    </row>
    <row r="405" spans="1:25" x14ac:dyDescent="0.25">
      <c r="A405" s="11" t="s">
        <v>681</v>
      </c>
      <c r="B405" s="11" t="s">
        <v>720</v>
      </c>
      <c r="C405" s="12">
        <v>0.49784514636066507</v>
      </c>
      <c r="D405" s="12">
        <v>0.4987412676241143</v>
      </c>
      <c r="E405" s="13">
        <v>0.49963900190583765</v>
      </c>
      <c r="F405" s="13">
        <v>0.50053835210926823</v>
      </c>
      <c r="G405" s="13">
        <v>0.50143932114306489</v>
      </c>
      <c r="H405" s="13">
        <v>0.50234191192112243</v>
      </c>
      <c r="I405" s="13">
        <v>0.50324612736258045</v>
      </c>
      <c r="J405" s="13">
        <v>0.50415197039183313</v>
      </c>
      <c r="K405" s="13">
        <v>0.50505944393853841</v>
      </c>
      <c r="L405" s="13">
        <v>0.50596855093762783</v>
      </c>
      <c r="M405" s="13">
        <v>0.50687929432931556</v>
      </c>
      <c r="N405" s="13">
        <v>0.50779167705910844</v>
      </c>
      <c r="O405" s="13">
        <v>0.50870570207781485</v>
      </c>
      <c r="P405" s="13">
        <v>0.50962137234155491</v>
      </c>
      <c r="Q405" s="13">
        <v>0.51053869081176972</v>
      </c>
      <c r="R405" s="13">
        <v>0.51145766045523089</v>
      </c>
      <c r="S405" s="13">
        <v>0.5123782842440503</v>
      </c>
      <c r="T405" s="13">
        <v>0.51330056515568967</v>
      </c>
      <c r="U405" s="13">
        <v>0.51422450617296989</v>
      </c>
      <c r="V405" s="13">
        <v>0.51515011028408131</v>
      </c>
      <c r="W405" s="13">
        <v>0.51607738048259266</v>
      </c>
      <c r="X405" s="15">
        <v>0.51700631976746125</v>
      </c>
      <c r="Y405" s="112">
        <v>0.51793693114304273</v>
      </c>
    </row>
    <row r="406" spans="1:25" x14ac:dyDescent="0.25">
      <c r="A406" s="11" t="s">
        <v>681</v>
      </c>
      <c r="B406" s="11" t="s">
        <v>721</v>
      </c>
      <c r="C406" s="12">
        <v>3.3455193835436692</v>
      </c>
      <c r="D406" s="12">
        <v>3.3849965122694847</v>
      </c>
      <c r="E406" s="13">
        <v>3.4249394711142647</v>
      </c>
      <c r="F406" s="13">
        <v>3.4653537568734132</v>
      </c>
      <c r="G406" s="13">
        <v>3.506244931204519</v>
      </c>
      <c r="H406" s="13">
        <v>3.5476186213927323</v>
      </c>
      <c r="I406" s="13">
        <v>3.5894805211251666</v>
      </c>
      <c r="J406" s="13">
        <v>3.6318363912744434</v>
      </c>
      <c r="K406" s="13">
        <v>3.6746920606914819</v>
      </c>
      <c r="L406" s="13">
        <v>3.7180534270076415</v>
      </c>
      <c r="M406" s="13">
        <v>3.7619264574463318</v>
      </c>
      <c r="N406" s="13">
        <v>3.806317189644199</v>
      </c>
      <c r="O406" s="13">
        <v>3.8512317324820007</v>
      </c>
      <c r="P406" s="13">
        <v>3.8966762669252883</v>
      </c>
      <c r="Q406" s="13">
        <v>3.9426570468750071</v>
      </c>
      <c r="R406" s="13">
        <v>3.9891804000281321</v>
      </c>
      <c r="S406" s="13">
        <v>4.0362527287484644</v>
      </c>
      <c r="T406" s="13">
        <v>4.0838805109476963</v>
      </c>
      <c r="U406" s="13">
        <v>4.1320703009768787</v>
      </c>
      <c r="V406" s="13">
        <v>4.1808287305284058</v>
      </c>
      <c r="W406" s="13">
        <v>4.2301625095486415</v>
      </c>
      <c r="X406" s="15">
        <v>4.2800784271613157</v>
      </c>
      <c r="Y406" s="112">
        <v>4.3305833526018196</v>
      </c>
    </row>
    <row r="407" spans="1:25" x14ac:dyDescent="0.25">
      <c r="A407" s="11" t="s">
        <v>681</v>
      </c>
      <c r="B407" s="11" t="s">
        <v>722</v>
      </c>
      <c r="C407" s="12">
        <v>1.7922425268983944</v>
      </c>
      <c r="D407" s="12">
        <v>1.8044297760813033</v>
      </c>
      <c r="E407" s="13">
        <v>1.816699898558656</v>
      </c>
      <c r="F407" s="13">
        <v>1.8290534578688549</v>
      </c>
      <c r="G407" s="13">
        <v>1.841491021382363</v>
      </c>
      <c r="H407" s="13">
        <v>1.854013160327763</v>
      </c>
      <c r="I407" s="13">
        <v>1.8666204498179915</v>
      </c>
      <c r="J407" s="13">
        <v>1.8793134688767537</v>
      </c>
      <c r="K407" s="13">
        <v>1.8920928004651154</v>
      </c>
      <c r="L407" s="13">
        <v>1.9049590315082781</v>
      </c>
      <c r="M407" s="13">
        <v>1.9179127529225342</v>
      </c>
      <c r="N407" s="13">
        <v>1.9309545596424071</v>
      </c>
      <c r="O407" s="13">
        <v>1.9440850506479754</v>
      </c>
      <c r="P407" s="13">
        <v>1.9573048289923813</v>
      </c>
      <c r="Q407" s="13">
        <v>1.9706145018295296</v>
      </c>
      <c r="R407" s="13">
        <v>1.98401468044197</v>
      </c>
      <c r="S407" s="13">
        <v>1.9975059802689752</v>
      </c>
      <c r="T407" s="13">
        <v>2.0110890209348042</v>
      </c>
      <c r="U407" s="13">
        <v>2.0247644262771609</v>
      </c>
      <c r="V407" s="13">
        <v>2.0385328243758454</v>
      </c>
      <c r="W407" s="13">
        <v>2.052394847581601</v>
      </c>
      <c r="X407" s="15">
        <v>2.0663511325451558</v>
      </c>
      <c r="Y407" s="112">
        <v>2.0804023202464625</v>
      </c>
    </row>
    <row r="408" spans="1:25" x14ac:dyDescent="0.25">
      <c r="A408" s="11" t="s">
        <v>681</v>
      </c>
      <c r="B408" s="11" t="s">
        <v>723</v>
      </c>
      <c r="C408" s="12">
        <v>0.10952593219934632</v>
      </c>
      <c r="D408" s="12">
        <v>0.10972307887730515</v>
      </c>
      <c r="E408" s="13">
        <v>0.10992058041928429</v>
      </c>
      <c r="F408" s="13">
        <v>0.110118437464039</v>
      </c>
      <c r="G408" s="13">
        <v>0.11031665065147428</v>
      </c>
      <c r="H408" s="13">
        <v>0.11051522062264695</v>
      </c>
      <c r="I408" s="13">
        <v>0.11071414801976771</v>
      </c>
      <c r="J408" s="13">
        <v>0.11091343348620331</v>
      </c>
      <c r="K408" s="13">
        <v>0.11111307766647847</v>
      </c>
      <c r="L408" s="13">
        <v>0.11131308120627813</v>
      </c>
      <c r="M408" s="13">
        <v>0.11151344475244943</v>
      </c>
      <c r="N408" s="13">
        <v>0.11171416895300385</v>
      </c>
      <c r="O408" s="13">
        <v>0.11191525445711926</v>
      </c>
      <c r="P408" s="13">
        <v>0.11211670191514209</v>
      </c>
      <c r="Q408" s="13">
        <v>0.11231851197858934</v>
      </c>
      <c r="R408" s="13">
        <v>0.11252068530015082</v>
      </c>
      <c r="S408" s="13">
        <v>0.11272322253369109</v>
      </c>
      <c r="T408" s="13">
        <v>0.11292612433425174</v>
      </c>
      <c r="U408" s="13">
        <v>0.11312939135805339</v>
      </c>
      <c r="V408" s="13">
        <v>0.11333302426249789</v>
      </c>
      <c r="W408" s="13">
        <v>0.11353702370617039</v>
      </c>
      <c r="X408" s="15">
        <v>0.1137413903488415</v>
      </c>
      <c r="Y408" s="112">
        <v>0.11394612485146942</v>
      </c>
    </row>
    <row r="409" spans="1:25" x14ac:dyDescent="0.25">
      <c r="A409" s="11" t="s">
        <v>681</v>
      </c>
      <c r="B409" s="11" t="s">
        <v>724</v>
      </c>
      <c r="C409" s="12">
        <v>2.9870708781639905E-2</v>
      </c>
      <c r="D409" s="12">
        <v>2.9924476057446858E-2</v>
      </c>
      <c r="E409" s="13">
        <v>2.9978340114350261E-2</v>
      </c>
      <c r="F409" s="13">
        <v>3.0032301126556093E-2</v>
      </c>
      <c r="G409" s="13">
        <v>3.0086359268583898E-2</v>
      </c>
      <c r="H409" s="13">
        <v>3.0140514715267349E-2</v>
      </c>
      <c r="I409" s="13">
        <v>3.0194767641754831E-2</v>
      </c>
      <c r="J409" s="13">
        <v>3.024911822350999E-2</v>
      </c>
      <c r="K409" s="13">
        <v>3.0303566636312309E-2</v>
      </c>
      <c r="L409" s="13">
        <v>3.0358113056257671E-2</v>
      </c>
      <c r="M409" s="13">
        <v>3.0412757659758937E-2</v>
      </c>
      <c r="N409" s="13">
        <v>3.0467500623546504E-2</v>
      </c>
      <c r="O409" s="13">
        <v>3.0522342124668887E-2</v>
      </c>
      <c r="P409" s="13">
        <v>3.0577282340493294E-2</v>
      </c>
      <c r="Q409" s="13">
        <v>3.0632321448706184E-2</v>
      </c>
      <c r="R409" s="13">
        <v>3.0687459627313854E-2</v>
      </c>
      <c r="S409" s="13">
        <v>3.0742697054643019E-2</v>
      </c>
      <c r="T409" s="13">
        <v>3.0798033909341375E-2</v>
      </c>
      <c r="U409" s="13">
        <v>3.0853470370378191E-2</v>
      </c>
      <c r="V409" s="13">
        <v>3.0909006617044873E-2</v>
      </c>
      <c r="W409" s="13">
        <v>3.0964642828955558E-2</v>
      </c>
      <c r="X409" s="15">
        <v>3.1020379186047678E-2</v>
      </c>
      <c r="Y409" s="112">
        <v>3.1076215868582564E-2</v>
      </c>
    </row>
    <row r="410" spans="1:25" x14ac:dyDescent="0.25">
      <c r="A410" s="11" t="s">
        <v>681</v>
      </c>
      <c r="B410" s="11" t="s">
        <v>725</v>
      </c>
      <c r="C410" s="12">
        <v>9.9569029272133028E-2</v>
      </c>
      <c r="D410" s="12">
        <v>9.9748253524822875E-2</v>
      </c>
      <c r="E410" s="13">
        <v>9.9927800381167553E-2</v>
      </c>
      <c r="F410" s="13">
        <v>0.10010767042185366</v>
      </c>
      <c r="G410" s="13">
        <v>0.10028786422861301</v>
      </c>
      <c r="H410" s="13">
        <v>0.10046838238422451</v>
      </c>
      <c r="I410" s="13">
        <v>0.1006492254725161</v>
      </c>
      <c r="J410" s="13">
        <v>0.10083039407836664</v>
      </c>
      <c r="K410" s="13">
        <v>0.1010118887877077</v>
      </c>
      <c r="L410" s="13">
        <v>0.10119371018752557</v>
      </c>
      <c r="M410" s="13">
        <v>0.10137585886586312</v>
      </c>
      <c r="N410" s="13">
        <v>0.10155833541182167</v>
      </c>
      <c r="O410" s="13">
        <v>0.10174114041556295</v>
      </c>
      <c r="P410" s="13">
        <v>0.10192427446831095</v>
      </c>
      <c r="Q410" s="13">
        <v>0.10210773816235393</v>
      </c>
      <c r="R410" s="13">
        <v>0.10229153209104616</v>
      </c>
      <c r="S410" s="13">
        <v>0.10247565684881005</v>
      </c>
      <c r="T410" s="13">
        <v>0.10266011303113791</v>
      </c>
      <c r="U410" s="13">
        <v>0.10284490123459396</v>
      </c>
      <c r="V410" s="13">
        <v>0.10303002205681623</v>
      </c>
      <c r="W410" s="13">
        <v>0.1032154760965185</v>
      </c>
      <c r="X410" s="15">
        <v>0.10340126395349224</v>
      </c>
      <c r="Y410" s="112">
        <v>0.10358738622860852</v>
      </c>
    </row>
    <row r="411" spans="1:25" x14ac:dyDescent="0.25">
      <c r="A411" s="11" t="s">
        <v>681</v>
      </c>
      <c r="B411" s="11" t="s">
        <v>726</v>
      </c>
      <c r="C411" s="12">
        <v>0</v>
      </c>
      <c r="D411" s="12">
        <v>0</v>
      </c>
      <c r="E411" s="13">
        <v>0</v>
      </c>
      <c r="F411" s="13">
        <v>0</v>
      </c>
      <c r="G411" s="13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  <c r="N411" s="13">
        <v>0</v>
      </c>
      <c r="O411" s="13">
        <v>0</v>
      </c>
      <c r="P411" s="13">
        <v>0</v>
      </c>
      <c r="Q411" s="13">
        <v>0</v>
      </c>
      <c r="R411" s="13">
        <v>0</v>
      </c>
      <c r="S411" s="13">
        <v>0</v>
      </c>
      <c r="T411" s="13">
        <v>0</v>
      </c>
      <c r="U411" s="13">
        <v>0</v>
      </c>
      <c r="V411" s="13">
        <v>0</v>
      </c>
      <c r="W411" s="13">
        <v>0</v>
      </c>
      <c r="X411" s="15">
        <v>0</v>
      </c>
      <c r="Y411" s="13">
        <v>0</v>
      </c>
    </row>
    <row r="412" spans="1:25" x14ac:dyDescent="0.25">
      <c r="A412" s="11" t="s">
        <v>681</v>
      </c>
      <c r="B412" s="11" t="s">
        <v>727</v>
      </c>
      <c r="C412" s="12">
        <v>0</v>
      </c>
      <c r="D412" s="12">
        <v>0</v>
      </c>
      <c r="E412" s="13">
        <v>0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  <c r="N412" s="13">
        <v>0</v>
      </c>
      <c r="O412" s="13">
        <v>0</v>
      </c>
      <c r="P412" s="13">
        <v>0</v>
      </c>
      <c r="Q412" s="13">
        <v>0</v>
      </c>
      <c r="R412" s="13">
        <v>0</v>
      </c>
      <c r="S412" s="13">
        <v>0</v>
      </c>
      <c r="T412" s="13">
        <v>0</v>
      </c>
      <c r="U412" s="13">
        <v>0</v>
      </c>
      <c r="V412" s="13">
        <v>0</v>
      </c>
      <c r="W412" s="13">
        <v>0</v>
      </c>
      <c r="X412" s="15">
        <v>0</v>
      </c>
      <c r="Y412" s="13">
        <v>0</v>
      </c>
    </row>
    <row r="413" spans="1:25" x14ac:dyDescent="0.25">
      <c r="A413" s="11" t="s">
        <v>681</v>
      </c>
      <c r="B413" s="11" t="s">
        <v>469</v>
      </c>
      <c r="C413" s="12"/>
      <c r="D413" s="12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5"/>
      <c r="Y413" s="3"/>
    </row>
    <row r="414" spans="1:25" x14ac:dyDescent="0.25">
      <c r="A414" s="11" t="s">
        <v>681</v>
      </c>
      <c r="B414" s="23" t="s">
        <v>728</v>
      </c>
      <c r="C414" s="21">
        <v>0.84549999999999992</v>
      </c>
      <c r="D414" s="21">
        <f>$C414*(D$175/$C$175)</f>
        <v>0.86401539968857055</v>
      </c>
      <c r="E414" s="21">
        <f t="shared" ref="E414:Y415" si="2">$C414*(E$175/$C$175)</f>
        <v>0.86223130582136009</v>
      </c>
      <c r="F414" s="21">
        <f t="shared" si="2"/>
        <v>0.8641944944963551</v>
      </c>
      <c r="G414" s="21">
        <f t="shared" si="2"/>
        <v>0.86536996638517238</v>
      </c>
      <c r="H414" s="21">
        <f t="shared" si="2"/>
        <v>0.86635788569047489</v>
      </c>
      <c r="I414" s="21">
        <f t="shared" si="2"/>
        <v>0.86720591932920577</v>
      </c>
      <c r="J414" s="21">
        <f t="shared" si="2"/>
        <v>0.8684040073361623</v>
      </c>
      <c r="K414" s="21">
        <f t="shared" si="2"/>
        <v>0.86926254679717607</v>
      </c>
      <c r="L414" s="21">
        <f t="shared" si="2"/>
        <v>0.86978835879733718</v>
      </c>
      <c r="M414" s="21">
        <f t="shared" si="2"/>
        <v>0.86999077406155767</v>
      </c>
      <c r="N414" s="21">
        <f t="shared" si="2"/>
        <v>0.86987452571630486</v>
      </c>
      <c r="O414" s="21">
        <f t="shared" si="2"/>
        <v>0.87249029979040338</v>
      </c>
      <c r="P414" s="21">
        <f t="shared" si="2"/>
        <v>0.88213147661222802</v>
      </c>
      <c r="Q414" s="21">
        <f t="shared" si="2"/>
        <v>0.89158123335873674</v>
      </c>
      <c r="R414" s="21">
        <f t="shared" si="2"/>
        <v>0.9008280058305288</v>
      </c>
      <c r="S414" s="21">
        <f t="shared" si="2"/>
        <v>0.90990162548038489</v>
      </c>
      <c r="T414" s="21">
        <f t="shared" si="2"/>
        <v>0.92038267905941773</v>
      </c>
      <c r="U414" s="21">
        <f t="shared" si="2"/>
        <v>0.93071029386790216</v>
      </c>
      <c r="V414" s="21">
        <f t="shared" si="2"/>
        <v>0.94088836257633324</v>
      </c>
      <c r="W414" s="21">
        <f t="shared" si="2"/>
        <v>0.95092464265071619</v>
      </c>
      <c r="X414" s="94">
        <f t="shared" si="2"/>
        <v>0.96082437527705644</v>
      </c>
      <c r="Y414" s="21">
        <f t="shared" si="2"/>
        <v>0.97059313602711783</v>
      </c>
    </row>
    <row r="415" spans="1:25" x14ac:dyDescent="0.25">
      <c r="A415" s="11" t="s">
        <v>681</v>
      </c>
      <c r="B415" s="23" t="s">
        <v>729</v>
      </c>
      <c r="C415" s="21">
        <v>0.49590000000000001</v>
      </c>
      <c r="D415" s="21">
        <f>$C415*(D$175/$C$175)</f>
        <v>0.50675959397464476</v>
      </c>
      <c r="E415" s="21">
        <f t="shared" si="2"/>
        <v>0.50571319285252814</v>
      </c>
      <c r="F415" s="21">
        <f t="shared" si="2"/>
        <v>0.50686463609786225</v>
      </c>
      <c r="G415" s="21">
        <f t="shared" si="2"/>
        <v>0.50755407017197762</v>
      </c>
      <c r="H415" s="21">
        <f t="shared" si="2"/>
        <v>0.50813350149486292</v>
      </c>
      <c r="I415" s="21">
        <f t="shared" si="2"/>
        <v>0.50863088751668029</v>
      </c>
      <c r="J415" s="21">
        <f t="shared" si="2"/>
        <v>0.50933358632525483</v>
      </c>
      <c r="K415" s="21">
        <f t="shared" si="2"/>
        <v>0.50983713418890553</v>
      </c>
      <c r="L415" s="21">
        <f t="shared" si="2"/>
        <v>0.51014553178900002</v>
      </c>
      <c r="M415" s="21">
        <f t="shared" si="2"/>
        <v>0.51026425175295853</v>
      </c>
      <c r="N415" s="21">
        <f t="shared" si="2"/>
        <v>0.51019607013922608</v>
      </c>
      <c r="O415" s="21">
        <f t="shared" si="2"/>
        <v>0.51173026571976477</v>
      </c>
      <c r="P415" s="21">
        <f t="shared" si="2"/>
        <v>0.51738497841750908</v>
      </c>
      <c r="Q415" s="21">
        <f t="shared" si="2"/>
        <v>0.52292742001489956</v>
      </c>
      <c r="R415" s="21">
        <f t="shared" si="2"/>
        <v>0.52835080791408551</v>
      </c>
      <c r="S415" s="21">
        <f t="shared" si="2"/>
        <v>0.53367263876490001</v>
      </c>
      <c r="T415" s="21">
        <f t="shared" si="2"/>
        <v>0.5398199533359731</v>
      </c>
      <c r="U415" s="21">
        <f t="shared" si="2"/>
        <v>0.54587727348207304</v>
      </c>
      <c r="V415" s="21">
        <f t="shared" si="2"/>
        <v>0.55184688232005163</v>
      </c>
      <c r="W415" s="21">
        <f t="shared" si="2"/>
        <v>0.5577333297344651</v>
      </c>
      <c r="X415" s="94">
        <f t="shared" si="2"/>
        <v>0.56353968976923996</v>
      </c>
      <c r="Y415" s="21">
        <f t="shared" si="2"/>
        <v>0.569269232591186</v>
      </c>
    </row>
    <row r="416" spans="1:25" x14ac:dyDescent="0.25">
      <c r="A416" s="11" t="s">
        <v>681</v>
      </c>
      <c r="B416" s="91" t="s">
        <v>475</v>
      </c>
      <c r="C416" s="12"/>
      <c r="D416" s="12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5"/>
      <c r="Y416" s="3"/>
    </row>
    <row r="417" spans="1:25" x14ac:dyDescent="0.25">
      <c r="A417" s="11" t="s">
        <v>681</v>
      </c>
      <c r="B417" s="17" t="s">
        <v>730</v>
      </c>
      <c r="C417" s="12">
        <v>0.30017941992364522</v>
      </c>
      <c r="D417" s="12">
        <v>0.29749594298466769</v>
      </c>
      <c r="E417" s="13">
        <v>0.29483645519352664</v>
      </c>
      <c r="F417" s="13">
        <v>0.29220074209739577</v>
      </c>
      <c r="G417" s="13">
        <v>0.28958859116056623</v>
      </c>
      <c r="H417" s="13">
        <v>0.2869997917473085</v>
      </c>
      <c r="I417" s="13">
        <v>0.28443413510488724</v>
      </c>
      <c r="J417" s="13">
        <v>0.28189141434672821</v>
      </c>
      <c r="K417" s="13">
        <v>0.27937142443573554</v>
      </c>
      <c r="L417" s="13">
        <v>0.27687396216775828</v>
      </c>
      <c r="M417" s="13">
        <v>0.2743988261552045</v>
      </c>
      <c r="N417" s="13">
        <v>0.27194581681080204</v>
      </c>
      <c r="O417" s="13">
        <v>0.26951473633150463</v>
      </c>
      <c r="P417" s="13">
        <v>0.26710538868254124</v>
      </c>
      <c r="Q417" s="13">
        <v>0.26471757958160902</v>
      </c>
      <c r="R417" s="13">
        <v>0.26235111648320641</v>
      </c>
      <c r="S417" s="13">
        <v>0.26000580856310723</v>
      </c>
      <c r="T417" s="13">
        <v>0.25768146670297309</v>
      </c>
      <c r="U417" s="13">
        <v>0.25537790347510347</v>
      </c>
      <c r="V417" s="13">
        <v>0.25309493312732217</v>
      </c>
      <c r="W417" s="13">
        <v>0.25083237156799876</v>
      </c>
      <c r="X417" s="15">
        <v>0.24859003635120414</v>
      </c>
      <c r="Y417" s="112">
        <v>0.24636774666199848</v>
      </c>
    </row>
    <row r="418" spans="1:25" x14ac:dyDescent="0.25">
      <c r="A418" s="11" t="s">
        <v>681</v>
      </c>
      <c r="B418" s="11" t="s">
        <v>731</v>
      </c>
      <c r="C418" s="12">
        <v>1.5008970996182263</v>
      </c>
      <c r="D418" s="12">
        <v>1.4874797149233385</v>
      </c>
      <c r="E418" s="13">
        <v>1.4741822759676333</v>
      </c>
      <c r="F418" s="13">
        <v>1.4610037104869789</v>
      </c>
      <c r="G418" s="13">
        <v>1.4479429558028314</v>
      </c>
      <c r="H418" s="13">
        <v>1.4349989587365426</v>
      </c>
      <c r="I418" s="13">
        <v>1.4221706755244363</v>
      </c>
      <c r="J418" s="13">
        <v>1.4094570717336412</v>
      </c>
      <c r="K418" s="13">
        <v>1.3968571221786779</v>
      </c>
      <c r="L418" s="13">
        <v>1.3843698108387916</v>
      </c>
      <c r="M418" s="13">
        <v>1.3719941307760226</v>
      </c>
      <c r="N418" s="13">
        <v>1.3597290840540104</v>
      </c>
      <c r="O418" s="13">
        <v>1.3475736816575232</v>
      </c>
      <c r="P418" s="13">
        <v>1.3355269434127066</v>
      </c>
      <c r="Q418" s="13">
        <v>1.3235878979080455</v>
      </c>
      <c r="R418" s="13">
        <v>1.3117555824160323</v>
      </c>
      <c r="S418" s="13">
        <v>1.3000290428155366</v>
      </c>
      <c r="T418" s="13">
        <v>1.2884073335148658</v>
      </c>
      <c r="U418" s="13">
        <v>1.2768895173755177</v>
      </c>
      <c r="V418" s="13">
        <v>1.2654746656366112</v>
      </c>
      <c r="W418" s="13">
        <v>1.2541618578399942</v>
      </c>
      <c r="X418" s="15">
        <v>1.2429501817560209</v>
      </c>
      <c r="Y418" s="112">
        <v>1.2318387333099927</v>
      </c>
    </row>
    <row r="419" spans="1:25" x14ac:dyDescent="0.25">
      <c r="A419" s="11" t="s">
        <v>681</v>
      </c>
      <c r="B419" s="11" t="s">
        <v>732</v>
      </c>
      <c r="C419" s="12">
        <v>0.50029903320607538</v>
      </c>
      <c r="D419" s="12">
        <v>0.49582657164111277</v>
      </c>
      <c r="E419" s="13">
        <v>0.49139409198921102</v>
      </c>
      <c r="F419" s="13">
        <v>0.48700123682899293</v>
      </c>
      <c r="G419" s="13">
        <v>0.48264765193427706</v>
      </c>
      <c r="H419" s="13">
        <v>0.47833298624551418</v>
      </c>
      <c r="I419" s="13">
        <v>0.4740568918414787</v>
      </c>
      <c r="J419" s="13">
        <v>0.46981902391121366</v>
      </c>
      <c r="K419" s="13">
        <v>0.4656190407262259</v>
      </c>
      <c r="L419" s="13">
        <v>0.46145660361293045</v>
      </c>
      <c r="M419" s="13">
        <v>0.45733137692534082</v>
      </c>
      <c r="N419" s="13">
        <v>0.45324302801800342</v>
      </c>
      <c r="O419" s="13">
        <v>0.44919122721917437</v>
      </c>
      <c r="P419" s="13">
        <v>0.44517564780423546</v>
      </c>
      <c r="Q419" s="13">
        <v>0.44119596596934846</v>
      </c>
      <c r="R419" s="13">
        <v>0.43725186080534412</v>
      </c>
      <c r="S419" s="13">
        <v>0.43334301427184552</v>
      </c>
      <c r="T419" s="13">
        <v>0.42946911117162195</v>
      </c>
      <c r="U419" s="13">
        <v>0.42562983912517255</v>
      </c>
      <c r="V419" s="13">
        <v>0.42182488854553701</v>
      </c>
      <c r="W419" s="13">
        <v>0.41805395261333134</v>
      </c>
      <c r="X419" s="15">
        <v>0.41431672725200697</v>
      </c>
      <c r="Y419" s="112">
        <v>0.41061291110333087</v>
      </c>
    </row>
    <row r="420" spans="1:25" x14ac:dyDescent="0.25">
      <c r="A420" s="11" t="s">
        <v>681</v>
      </c>
      <c r="B420" s="11" t="s">
        <v>733</v>
      </c>
      <c r="C420" s="12">
        <v>0.80047845312972066</v>
      </c>
      <c r="D420" s="12">
        <v>0.79332251462578052</v>
      </c>
      <c r="E420" s="13">
        <v>0.78623054718273766</v>
      </c>
      <c r="F420" s="13">
        <v>0.77920197892638876</v>
      </c>
      <c r="G420" s="13">
        <v>0.7722362430948434</v>
      </c>
      <c r="H420" s="13">
        <v>0.76533277799282284</v>
      </c>
      <c r="I420" s="13">
        <v>0.75849102694636605</v>
      </c>
      <c r="J420" s="13">
        <v>0.75171043825794193</v>
      </c>
      <c r="K420" s="13">
        <v>0.74499046516196143</v>
      </c>
      <c r="L420" s="13">
        <v>0.73833056578068867</v>
      </c>
      <c r="M420" s="13">
        <v>0.73173020308054526</v>
      </c>
      <c r="N420" s="13">
        <v>0.72518884482880541</v>
      </c>
      <c r="O420" s="13">
        <v>0.71870596355067895</v>
      </c>
      <c r="P420" s="13">
        <v>0.71228103648677676</v>
      </c>
      <c r="Q420" s="13">
        <v>0.70591354555095742</v>
      </c>
      <c r="R420" s="13">
        <v>0.69960297728855059</v>
      </c>
      <c r="S420" s="13">
        <v>0.6933488228349528</v>
      </c>
      <c r="T420" s="13">
        <v>0.68715057787459499</v>
      </c>
      <c r="U420" s="13">
        <v>0.68100774260027608</v>
      </c>
      <c r="V420" s="13">
        <v>0.67491982167285924</v>
      </c>
      <c r="W420" s="13">
        <v>0.66888632418133021</v>
      </c>
      <c r="X420" s="15">
        <v>0.66290676360321121</v>
      </c>
      <c r="Y420" s="112">
        <v>0.65698065776532955</v>
      </c>
    </row>
    <row r="421" spans="1:25" x14ac:dyDescent="0.25">
      <c r="A421" s="11" t="s">
        <v>681</v>
      </c>
      <c r="B421" s="11" t="s">
        <v>734</v>
      </c>
      <c r="C421" s="12">
        <v>1.3608133703205252</v>
      </c>
      <c r="D421" s="12">
        <v>1.3486482748638269</v>
      </c>
      <c r="E421" s="13">
        <v>1.3365919302106541</v>
      </c>
      <c r="F421" s="13">
        <v>1.3246433641748609</v>
      </c>
      <c r="G421" s="13">
        <v>1.3128016132612337</v>
      </c>
      <c r="H421" s="13">
        <v>1.3010657225877986</v>
      </c>
      <c r="I421" s="13">
        <v>1.2894347458088222</v>
      </c>
      <c r="J421" s="13">
        <v>1.2779077450385012</v>
      </c>
      <c r="K421" s="13">
        <v>1.2664837907753346</v>
      </c>
      <c r="L421" s="13">
        <v>1.2551619618271708</v>
      </c>
      <c r="M421" s="13">
        <v>1.2439413452369268</v>
      </c>
      <c r="N421" s="13">
        <v>1.2328210362089691</v>
      </c>
      <c r="O421" s="13">
        <v>1.2218001380361541</v>
      </c>
      <c r="P421" s="13">
        <v>1.2108777620275204</v>
      </c>
      <c r="Q421" s="13">
        <v>1.2000530274366277</v>
      </c>
      <c r="R421" s="13">
        <v>1.189325061390536</v>
      </c>
      <c r="S421" s="13">
        <v>1.1786929988194197</v>
      </c>
      <c r="T421" s="13">
        <v>1.1681559823868115</v>
      </c>
      <c r="U421" s="13">
        <v>1.1577131624204691</v>
      </c>
      <c r="V421" s="13">
        <v>1.1473636968438603</v>
      </c>
      <c r="W421" s="13">
        <v>1.1371067511082611</v>
      </c>
      <c r="X421" s="15">
        <v>1.1269414981254589</v>
      </c>
      <c r="Y421" s="112">
        <v>1.1168671182010601</v>
      </c>
    </row>
    <row r="422" spans="1:25" x14ac:dyDescent="0.25">
      <c r="A422" s="11" t="s">
        <v>681</v>
      </c>
      <c r="B422" s="11" t="s">
        <v>736</v>
      </c>
      <c r="C422" s="12">
        <v>3.2019138125188826</v>
      </c>
      <c r="D422" s="12">
        <v>3.1732900585031221</v>
      </c>
      <c r="E422" s="13">
        <v>3.1449221887309506</v>
      </c>
      <c r="F422" s="13">
        <v>3.116807915705555</v>
      </c>
      <c r="G422" s="13">
        <v>3.0889449723793736</v>
      </c>
      <c r="H422" s="13">
        <v>3.0613311119712914</v>
      </c>
      <c r="I422" s="13">
        <v>3.0339641077854642</v>
      </c>
      <c r="J422" s="13">
        <v>3.0068417530317677</v>
      </c>
      <c r="K422" s="13">
        <v>2.9799618606478457</v>
      </c>
      <c r="L422" s="13">
        <v>2.9533222631227547</v>
      </c>
      <c r="M422" s="13">
        <v>2.926920812322181</v>
      </c>
      <c r="N422" s="13">
        <v>2.9007553793152216</v>
      </c>
      <c r="O422" s="13">
        <v>2.8748238542027158</v>
      </c>
      <c r="P422" s="13">
        <v>2.8491241459471071</v>
      </c>
      <c r="Q422" s="13">
        <v>2.8236541822038297</v>
      </c>
      <c r="R422" s="13">
        <v>2.7984119091542023</v>
      </c>
      <c r="S422" s="13">
        <v>2.7733952913398112</v>
      </c>
      <c r="T422" s="13">
        <v>2.74860231149838</v>
      </c>
      <c r="U422" s="13">
        <v>2.7240309704011043</v>
      </c>
      <c r="V422" s="13">
        <v>2.699679286691437</v>
      </c>
      <c r="W422" s="13">
        <v>2.6755452967253208</v>
      </c>
      <c r="X422" s="15">
        <v>2.6516270544128449</v>
      </c>
      <c r="Y422" s="112">
        <v>2.6279226310613182</v>
      </c>
    </row>
    <row r="423" spans="1:25" x14ac:dyDescent="0.25">
      <c r="A423" s="11" t="s">
        <v>681</v>
      </c>
      <c r="B423" s="11" t="s">
        <v>737</v>
      </c>
      <c r="C423" s="12">
        <v>0.11006578730533659</v>
      </c>
      <c r="D423" s="12">
        <v>0.10908184576104482</v>
      </c>
      <c r="E423" s="13">
        <v>0.10810670023762645</v>
      </c>
      <c r="F423" s="13">
        <v>0.10714027210237846</v>
      </c>
      <c r="G423" s="13">
        <v>0.10618248342554097</v>
      </c>
      <c r="H423" s="13">
        <v>0.10523325697401313</v>
      </c>
      <c r="I423" s="13">
        <v>0.10429251620512534</v>
      </c>
      <c r="J423" s="13">
        <v>0.10336018526046703</v>
      </c>
      <c r="K423" s="13">
        <v>0.10243618895976972</v>
      </c>
      <c r="L423" s="13">
        <v>0.10152045279484473</v>
      </c>
      <c r="M423" s="13">
        <v>0.100612902923575</v>
      </c>
      <c r="N423" s="13">
        <v>9.9713466163960776E-2</v>
      </c>
      <c r="O423" s="13">
        <v>9.8822069988218381E-2</v>
      </c>
      <c r="P423" s="13">
        <v>9.7938642516931823E-2</v>
      </c>
      <c r="Q423" s="13">
        <v>9.7063112513256666E-2</v>
      </c>
      <c r="R423" s="13">
        <v>9.6195409377175717E-2</v>
      </c>
      <c r="S423" s="13">
        <v>9.5335463139806009E-2</v>
      </c>
      <c r="T423" s="13">
        <v>9.4483204457756834E-2</v>
      </c>
      <c r="U423" s="13">
        <v>9.3638564607537972E-2</v>
      </c>
      <c r="V423" s="13">
        <v>9.2801475480018158E-2</v>
      </c>
      <c r="W423" s="13">
        <v>9.1971869574932905E-2</v>
      </c>
      <c r="X423" s="15">
        <v>9.1149679995441546E-2</v>
      </c>
      <c r="Y423" s="112">
        <v>9.0334840442732808E-2</v>
      </c>
    </row>
    <row r="424" spans="1:25" x14ac:dyDescent="0.25">
      <c r="A424" s="11" t="s">
        <v>681</v>
      </c>
      <c r="B424" s="11" t="s">
        <v>738</v>
      </c>
      <c r="C424" s="12">
        <v>3.0017941992364523E-2</v>
      </c>
      <c r="D424" s="12">
        <v>2.9749594298466766E-2</v>
      </c>
      <c r="E424" s="13">
        <v>2.9483645519352661E-2</v>
      </c>
      <c r="F424" s="13">
        <v>2.9220074209739575E-2</v>
      </c>
      <c r="G424" s="13">
        <v>2.8958859116056623E-2</v>
      </c>
      <c r="H424" s="13">
        <v>2.8699979174730852E-2</v>
      </c>
      <c r="I424" s="13">
        <v>2.8443413510488721E-2</v>
      </c>
      <c r="J424" s="13">
        <v>2.8189141434672819E-2</v>
      </c>
      <c r="K424" s="13">
        <v>2.7937142443573555E-2</v>
      </c>
      <c r="L424" s="13">
        <v>2.7687396216775829E-2</v>
      </c>
      <c r="M424" s="13">
        <v>2.7439882615520449E-2</v>
      </c>
      <c r="N424" s="13">
        <v>2.7194581681080205E-2</v>
      </c>
      <c r="O424" s="13">
        <v>2.6951473633150459E-2</v>
      </c>
      <c r="P424" s="13">
        <v>2.6710538868254131E-2</v>
      </c>
      <c r="Q424" s="13">
        <v>2.6471757958160907E-2</v>
      </c>
      <c r="R424" s="13">
        <v>2.6235111648320646E-2</v>
      </c>
      <c r="S424" s="13">
        <v>2.6000580856310729E-2</v>
      </c>
      <c r="T424" s="13">
        <v>2.5768146670297316E-2</v>
      </c>
      <c r="U424" s="13">
        <v>2.5537790347510355E-2</v>
      </c>
      <c r="V424" s="13">
        <v>2.5309493312732221E-2</v>
      </c>
      <c r="W424" s="13">
        <v>2.5083237156799883E-2</v>
      </c>
      <c r="X424" s="15">
        <v>2.4859003635120419E-2</v>
      </c>
      <c r="Y424" s="112">
        <v>2.4636774666199856E-2</v>
      </c>
    </row>
    <row r="425" spans="1:25" x14ac:dyDescent="0.25">
      <c r="A425" s="11" t="s">
        <v>681</v>
      </c>
      <c r="B425" s="11" t="s">
        <v>739</v>
      </c>
      <c r="C425" s="12">
        <v>0.16009569062594414</v>
      </c>
      <c r="D425" s="12">
        <v>0.1586645029251561</v>
      </c>
      <c r="E425" s="13">
        <v>0.15724610943654754</v>
      </c>
      <c r="F425" s="13">
        <v>0.15584039578527772</v>
      </c>
      <c r="G425" s="13">
        <v>0.15444724861896866</v>
      </c>
      <c r="H425" s="13">
        <v>0.15306655559856452</v>
      </c>
      <c r="I425" s="13">
        <v>0.1516982053892732</v>
      </c>
      <c r="J425" s="13">
        <v>0.15034208765158835</v>
      </c>
      <c r="K425" s="13">
        <v>0.14899809303239228</v>
      </c>
      <c r="L425" s="13">
        <v>0.14766611315613773</v>
      </c>
      <c r="M425" s="13">
        <v>0.14634604061610906</v>
      </c>
      <c r="N425" s="13">
        <v>0.14503776896576109</v>
      </c>
      <c r="O425" s="13">
        <v>0.1437411927101358</v>
      </c>
      <c r="P425" s="13">
        <v>0.14245620729735536</v>
      </c>
      <c r="Q425" s="13">
        <v>0.14118270911019148</v>
      </c>
      <c r="R425" s="13">
        <v>0.1399205954577101</v>
      </c>
      <c r="S425" s="13">
        <v>0.13866976456699054</v>
      </c>
      <c r="T425" s="13">
        <v>0.13743011557491899</v>
      </c>
      <c r="U425" s="13">
        <v>0.1362015485200552</v>
      </c>
      <c r="V425" s="13">
        <v>0.13498396433457185</v>
      </c>
      <c r="W425" s="13">
        <v>0.13377726483626601</v>
      </c>
      <c r="X425" s="15">
        <v>0.1325813527206422</v>
      </c>
      <c r="Y425" s="112">
        <v>0.13139613155306587</v>
      </c>
    </row>
    <row r="426" spans="1:25" x14ac:dyDescent="0.25">
      <c r="A426" s="11" t="s">
        <v>681</v>
      </c>
      <c r="B426" s="11" t="s">
        <v>740</v>
      </c>
      <c r="C426" s="12">
        <v>8.0047845312972071E-2</v>
      </c>
      <c r="D426" s="12">
        <v>7.9332251462578052E-2</v>
      </c>
      <c r="E426" s="13">
        <v>7.8623054718273772E-2</v>
      </c>
      <c r="F426" s="13">
        <v>7.7920197892638862E-2</v>
      </c>
      <c r="G426" s="13">
        <v>7.7223624309484332E-2</v>
      </c>
      <c r="H426" s="13">
        <v>7.6533277799282262E-2</v>
      </c>
      <c r="I426" s="13">
        <v>7.58491026946366E-2</v>
      </c>
      <c r="J426" s="13">
        <v>7.5171043825794176E-2</v>
      </c>
      <c r="K426" s="13">
        <v>7.4499046516196141E-2</v>
      </c>
      <c r="L426" s="13">
        <v>7.3833056578068865E-2</v>
      </c>
      <c r="M426" s="13">
        <v>7.3173020308054532E-2</v>
      </c>
      <c r="N426" s="13">
        <v>7.2518884482880547E-2</v>
      </c>
      <c r="O426" s="13">
        <v>7.1870596355067901E-2</v>
      </c>
      <c r="P426" s="13">
        <v>7.1228103648677682E-2</v>
      </c>
      <c r="Q426" s="13">
        <v>7.0591354555095742E-2</v>
      </c>
      <c r="R426" s="13">
        <v>6.996029772885505E-2</v>
      </c>
      <c r="S426" s="13">
        <v>6.9334882283495269E-2</v>
      </c>
      <c r="T426" s="13">
        <v>6.8715057787459496E-2</v>
      </c>
      <c r="U426" s="13">
        <v>6.8100774260027599E-2</v>
      </c>
      <c r="V426" s="13">
        <v>6.7491982167285927E-2</v>
      </c>
      <c r="W426" s="13">
        <v>6.6888632418133004E-2</v>
      </c>
      <c r="X426" s="15">
        <v>6.6290676360321099E-2</v>
      </c>
      <c r="Y426" s="112">
        <v>6.5698065776532935E-2</v>
      </c>
    </row>
    <row r="427" spans="1:25" x14ac:dyDescent="0.25">
      <c r="A427" s="11" t="s">
        <v>681</v>
      </c>
      <c r="B427" s="11" t="s">
        <v>741</v>
      </c>
      <c r="C427" s="12">
        <v>0.15008970996182261</v>
      </c>
      <c r="D427" s="12">
        <v>0.14874797149233385</v>
      </c>
      <c r="E427" s="13">
        <v>0.14741822759676332</v>
      </c>
      <c r="F427" s="13">
        <v>0.14610037104869789</v>
      </c>
      <c r="G427" s="13">
        <v>0.14479429558028312</v>
      </c>
      <c r="H427" s="13">
        <v>0.14349989587365425</v>
      </c>
      <c r="I427" s="13">
        <v>0.14221706755244362</v>
      </c>
      <c r="J427" s="13">
        <v>0.1409457071733641</v>
      </c>
      <c r="K427" s="13">
        <v>0.13968571221786777</v>
      </c>
      <c r="L427" s="13">
        <v>0.13843698108387914</v>
      </c>
      <c r="M427" s="13">
        <v>0.13719941307760225</v>
      </c>
      <c r="N427" s="13">
        <v>0.13597290840540102</v>
      </c>
      <c r="O427" s="13">
        <v>0.13475736816575232</v>
      </c>
      <c r="P427" s="13">
        <v>0.13355269434127062</v>
      </c>
      <c r="Q427" s="13">
        <v>0.13235878979080451</v>
      </c>
      <c r="R427" s="13">
        <v>0.13117555824160321</v>
      </c>
      <c r="S427" s="13">
        <v>0.13000290428155362</v>
      </c>
      <c r="T427" s="13">
        <v>0.12884073335148655</v>
      </c>
      <c r="U427" s="13">
        <v>0.12768895173755174</v>
      </c>
      <c r="V427" s="13">
        <v>0.12654746656366109</v>
      </c>
      <c r="W427" s="13">
        <v>0.12541618578399938</v>
      </c>
      <c r="X427" s="15">
        <v>0.12429501817560207</v>
      </c>
      <c r="Y427" s="112">
        <v>0.12318387333099924</v>
      </c>
    </row>
    <row r="428" spans="1:25" x14ac:dyDescent="0.25">
      <c r="A428" s="11" t="s">
        <v>681</v>
      </c>
      <c r="B428" s="11" t="s">
        <v>743</v>
      </c>
      <c r="C428" s="12">
        <v>0.12007176796945809</v>
      </c>
      <c r="D428" s="12">
        <v>0.11899837719386706</v>
      </c>
      <c r="E428" s="13">
        <v>0.11793458207741064</v>
      </c>
      <c r="F428" s="13">
        <v>0.1168802968389583</v>
      </c>
      <c r="G428" s="13">
        <v>0.11583543646422649</v>
      </c>
      <c r="H428" s="13">
        <v>0.11479991669892341</v>
      </c>
      <c r="I428" s="13">
        <v>0.11377365404195489</v>
      </c>
      <c r="J428" s="13">
        <v>0.11275656573869128</v>
      </c>
      <c r="K428" s="13">
        <v>0.11174856977429422</v>
      </c>
      <c r="L428" s="13">
        <v>0.11074958486710332</v>
      </c>
      <c r="M428" s="13">
        <v>0.1097595304620818</v>
      </c>
      <c r="N428" s="13">
        <v>0.10877832672432082</v>
      </c>
      <c r="O428" s="13">
        <v>0.10780589453260184</v>
      </c>
      <c r="P428" s="13">
        <v>0.10684215547301652</v>
      </c>
      <c r="Q428" s="13">
        <v>0.10588703183264363</v>
      </c>
      <c r="R428" s="13">
        <v>0.10494044659328258</v>
      </c>
      <c r="S428" s="13">
        <v>0.10400232342524292</v>
      </c>
      <c r="T428" s="13">
        <v>0.10307258668118927</v>
      </c>
      <c r="U428" s="13">
        <v>0.10215116139004142</v>
      </c>
      <c r="V428" s="13">
        <v>0.10123797325092888</v>
      </c>
      <c r="W428" s="13">
        <v>0.10033294862719953</v>
      </c>
      <c r="X428" s="15">
        <v>9.9436014540481676E-2</v>
      </c>
      <c r="Y428" s="112">
        <v>9.8547098664799423E-2</v>
      </c>
    </row>
    <row r="429" spans="1:25" x14ac:dyDescent="0.25">
      <c r="A429" s="11" t="s">
        <v>681</v>
      </c>
      <c r="B429" s="17" t="s">
        <v>744</v>
      </c>
      <c r="C429" s="12">
        <v>0</v>
      </c>
      <c r="D429" s="12">
        <v>0</v>
      </c>
      <c r="E429" s="13">
        <v>0</v>
      </c>
      <c r="F429" s="13">
        <v>0</v>
      </c>
      <c r="G429" s="13">
        <v>0</v>
      </c>
      <c r="H429" s="13">
        <v>0</v>
      </c>
      <c r="I429" s="13">
        <v>0</v>
      </c>
      <c r="J429" s="13">
        <v>0</v>
      </c>
      <c r="K429" s="13">
        <v>0</v>
      </c>
      <c r="L429" s="13">
        <v>0</v>
      </c>
      <c r="M429" s="13">
        <v>0</v>
      </c>
      <c r="N429" s="13">
        <v>0</v>
      </c>
      <c r="O429" s="13">
        <v>0</v>
      </c>
      <c r="P429" s="13">
        <v>0</v>
      </c>
      <c r="Q429" s="13">
        <v>0</v>
      </c>
      <c r="R429" s="13">
        <v>0</v>
      </c>
      <c r="S429" s="13">
        <v>0</v>
      </c>
      <c r="T429" s="13">
        <v>0</v>
      </c>
      <c r="U429" s="13">
        <v>0</v>
      </c>
      <c r="V429" s="13">
        <v>0</v>
      </c>
      <c r="W429" s="13">
        <v>0</v>
      </c>
      <c r="X429" s="15">
        <v>0</v>
      </c>
      <c r="Y429" s="13">
        <v>0</v>
      </c>
    </row>
    <row r="430" spans="1:25" x14ac:dyDescent="0.25">
      <c r="A430" s="11" t="s">
        <v>681</v>
      </c>
      <c r="B430" s="11" t="s">
        <v>745</v>
      </c>
      <c r="C430" s="12">
        <v>0</v>
      </c>
      <c r="D430" s="12">
        <v>0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13">
        <v>0</v>
      </c>
      <c r="O430" s="13">
        <v>0</v>
      </c>
      <c r="P430" s="13">
        <v>0</v>
      </c>
      <c r="Q430" s="13">
        <v>0</v>
      </c>
      <c r="R430" s="13">
        <v>0</v>
      </c>
      <c r="S430" s="13">
        <v>0</v>
      </c>
      <c r="T430" s="13">
        <v>0</v>
      </c>
      <c r="U430" s="13">
        <v>0</v>
      </c>
      <c r="V430" s="13">
        <v>0</v>
      </c>
      <c r="W430" s="13">
        <v>0</v>
      </c>
      <c r="X430" s="15">
        <v>0</v>
      </c>
      <c r="Y430" s="13">
        <v>0</v>
      </c>
    </row>
    <row r="431" spans="1:25" x14ac:dyDescent="0.25">
      <c r="A431" s="11" t="s">
        <v>681</v>
      </c>
      <c r="B431" s="11" t="s">
        <v>746</v>
      </c>
      <c r="C431" s="12">
        <v>0</v>
      </c>
      <c r="D431" s="12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13">
        <v>0</v>
      </c>
      <c r="Q431" s="13">
        <v>0</v>
      </c>
      <c r="R431" s="13">
        <v>0</v>
      </c>
      <c r="S431" s="13">
        <v>0</v>
      </c>
      <c r="T431" s="13">
        <v>0</v>
      </c>
      <c r="U431" s="13">
        <v>0</v>
      </c>
      <c r="V431" s="13">
        <v>0</v>
      </c>
      <c r="W431" s="13">
        <v>0</v>
      </c>
      <c r="X431" s="15">
        <v>0</v>
      </c>
      <c r="Y431" s="13">
        <v>0</v>
      </c>
    </row>
    <row r="432" spans="1:25" x14ac:dyDescent="0.25">
      <c r="A432" s="11" t="s">
        <v>681</v>
      </c>
      <c r="B432" s="11" t="s">
        <v>747</v>
      </c>
      <c r="C432" s="12">
        <v>0</v>
      </c>
      <c r="D432" s="12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  <c r="J432" s="13">
        <v>0</v>
      </c>
      <c r="K432" s="13">
        <v>0</v>
      </c>
      <c r="L432" s="13">
        <v>0</v>
      </c>
      <c r="M432" s="13">
        <v>0</v>
      </c>
      <c r="N432" s="13">
        <v>0</v>
      </c>
      <c r="O432" s="13">
        <v>0</v>
      </c>
      <c r="P432" s="13">
        <v>0</v>
      </c>
      <c r="Q432" s="13">
        <v>0</v>
      </c>
      <c r="R432" s="13">
        <v>0</v>
      </c>
      <c r="S432" s="13">
        <v>0</v>
      </c>
      <c r="T432" s="13">
        <v>0</v>
      </c>
      <c r="U432" s="13">
        <v>0</v>
      </c>
      <c r="V432" s="13">
        <v>0</v>
      </c>
      <c r="W432" s="13">
        <v>0</v>
      </c>
      <c r="X432" s="15">
        <v>0</v>
      </c>
      <c r="Y432" s="13">
        <v>0</v>
      </c>
    </row>
    <row r="433" spans="1:25" x14ac:dyDescent="0.25">
      <c r="A433" s="11" t="s">
        <v>681</v>
      </c>
      <c r="B433" s="11" t="s">
        <v>748</v>
      </c>
      <c r="C433" s="12">
        <v>0</v>
      </c>
      <c r="D433" s="12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0</v>
      </c>
      <c r="T433" s="13">
        <v>0</v>
      </c>
      <c r="U433" s="13">
        <v>0</v>
      </c>
      <c r="V433" s="13">
        <v>0</v>
      </c>
      <c r="W433" s="13">
        <v>0</v>
      </c>
      <c r="X433" s="15">
        <v>0</v>
      </c>
      <c r="Y433" s="13">
        <v>0</v>
      </c>
    </row>
    <row r="434" spans="1:25" x14ac:dyDescent="0.25">
      <c r="A434" s="11" t="s">
        <v>681</v>
      </c>
      <c r="B434" s="23" t="s">
        <v>749</v>
      </c>
      <c r="C434" s="21">
        <v>8.2649999999999987E-2</v>
      </c>
      <c r="D434" s="21">
        <f>$C434*(D$181/$C$181)</f>
        <v>8.1974746497445697E-2</v>
      </c>
      <c r="E434" s="21">
        <f t="shared" ref="E434:Y434" si="3">$C434*(E$181/$C$181)</f>
        <v>8.1468248201369955E-2</v>
      </c>
      <c r="F434" s="21">
        <f t="shared" si="3"/>
        <v>8.0347705482205309E-2</v>
      </c>
      <c r="G434" s="21">
        <f t="shared" si="3"/>
        <v>8.0668586713834797E-2</v>
      </c>
      <c r="H434" s="21">
        <f t="shared" si="3"/>
        <v>8.0986798771717231E-2</v>
      </c>
      <c r="I434" s="21">
        <f t="shared" si="3"/>
        <v>7.9855136094424961E-2</v>
      </c>
      <c r="J434" s="21">
        <f t="shared" si="3"/>
        <v>7.8703075491670049E-2</v>
      </c>
      <c r="K434" s="21">
        <f t="shared" si="3"/>
        <v>7.7578189677333001E-2</v>
      </c>
      <c r="L434" s="21">
        <f t="shared" si="3"/>
        <v>7.6479742822143551E-2</v>
      </c>
      <c r="M434" s="21">
        <f t="shared" si="3"/>
        <v>7.5406655701165712E-2</v>
      </c>
      <c r="N434" s="21">
        <f t="shared" si="3"/>
        <v>7.4358382444860233E-2</v>
      </c>
      <c r="O434" s="21">
        <f t="shared" si="3"/>
        <v>7.3292404778221049E-2</v>
      </c>
      <c r="P434" s="21">
        <f t="shared" si="3"/>
        <v>7.285973557558019E-2</v>
      </c>
      <c r="Q434" s="21">
        <f t="shared" si="3"/>
        <v>7.2446686275168648E-2</v>
      </c>
      <c r="R434" s="21">
        <f t="shared" si="3"/>
        <v>7.2054611303159447E-2</v>
      </c>
      <c r="S434" s="21">
        <f t="shared" si="3"/>
        <v>7.1680028715260496E-2</v>
      </c>
      <c r="T434" s="21">
        <f t="shared" si="3"/>
        <v>7.1302666075054047E-2</v>
      </c>
      <c r="U434" s="21">
        <f t="shared" si="3"/>
        <v>7.0940873345089542E-2</v>
      </c>
      <c r="V434" s="21">
        <f t="shared" si="3"/>
        <v>7.0594395380121716E-2</v>
      </c>
      <c r="W434" s="21">
        <f t="shared" si="3"/>
        <v>7.0262569476236381E-2</v>
      </c>
      <c r="X434" s="94">
        <f t="shared" si="3"/>
        <v>6.9945040540594416E-2</v>
      </c>
      <c r="Y434" s="21">
        <f t="shared" si="3"/>
        <v>6.9641435287335088E-2</v>
      </c>
    </row>
    <row r="435" spans="1:25" x14ac:dyDescent="0.25">
      <c r="A435" s="11" t="s">
        <v>682</v>
      </c>
      <c r="B435" s="91" t="s">
        <v>483</v>
      </c>
      <c r="C435" s="12"/>
      <c r="D435" s="12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5"/>
      <c r="Y435" s="3"/>
    </row>
    <row r="436" spans="1:25" x14ac:dyDescent="0.25">
      <c r="A436" s="11" t="s">
        <v>682</v>
      </c>
      <c r="B436" s="11"/>
      <c r="C436" s="12">
        <v>0</v>
      </c>
      <c r="D436" s="12">
        <v>0</v>
      </c>
      <c r="E436" s="13">
        <v>0</v>
      </c>
      <c r="F436" s="13">
        <v>0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13">
        <v>0</v>
      </c>
      <c r="O436" s="13">
        <v>0</v>
      </c>
      <c r="P436" s="13">
        <v>0</v>
      </c>
      <c r="Q436" s="13">
        <v>0</v>
      </c>
      <c r="R436" s="13">
        <v>0</v>
      </c>
      <c r="S436" s="13">
        <v>0</v>
      </c>
      <c r="T436" s="13">
        <v>0</v>
      </c>
      <c r="U436" s="13">
        <v>0</v>
      </c>
      <c r="V436" s="13">
        <v>0</v>
      </c>
      <c r="W436" s="13">
        <v>0</v>
      </c>
      <c r="X436" s="15">
        <v>0</v>
      </c>
      <c r="Y436" s="13">
        <v>0</v>
      </c>
    </row>
    <row r="437" spans="1:25" x14ac:dyDescent="0.25">
      <c r="A437" s="11" t="s">
        <v>682</v>
      </c>
      <c r="B437" s="11" t="s">
        <v>494</v>
      </c>
      <c r="C437" s="12"/>
      <c r="D437" s="12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5"/>
      <c r="Y437" s="3"/>
    </row>
    <row r="438" spans="1:25" x14ac:dyDescent="0.25">
      <c r="A438" s="11" t="s">
        <v>682</v>
      </c>
      <c r="B438" s="11" t="s">
        <v>750</v>
      </c>
      <c r="C438" s="12">
        <v>2.49725549272961</v>
      </c>
      <c r="D438" s="12">
        <v>2.4748925895057741</v>
      </c>
      <c r="E438" s="13">
        <v>2.4527299459037732</v>
      </c>
      <c r="F438" s="13">
        <v>2.4307657686002742</v>
      </c>
      <c r="G438" s="13">
        <v>2.4089982803311405</v>
      </c>
      <c r="H438" s="13">
        <v>2.3874257197476232</v>
      </c>
      <c r="I438" s="13">
        <v>2.3660463412738348</v>
      </c>
      <c r="J438" s="13">
        <v>2.344858414965509</v>
      </c>
      <c r="K438" s="13">
        <v>2.3238602263700145</v>
      </c>
      <c r="L438" s="13">
        <v>2.3030500763876312</v>
      </c>
      <c r="M438" s="13">
        <v>2.2824262811340632</v>
      </c>
      <c r="N438" s="13">
        <v>2.2619871718041846</v>
      </c>
      <c r="O438" s="13">
        <v>2.2417310945370068</v>
      </c>
      <c r="P438" s="13">
        <v>2.2216564102818532</v>
      </c>
      <c r="Q438" s="13">
        <v>2.2017614946657331</v>
      </c>
      <c r="R438" s="13">
        <v>2.1820447378619034</v>
      </c>
      <c r="S438" s="13">
        <v>2.162504544459606</v>
      </c>
      <c r="T438" s="13">
        <v>2.1431393333349744</v>
      </c>
      <c r="U438" s="13">
        <v>2.1239475375230934</v>
      </c>
      <c r="V438" s="13">
        <v>2.1049276040912055</v>
      </c>
      <c r="W438" s="13">
        <v>2.0860779940130554</v>
      </c>
      <c r="X438" s="15">
        <v>2.0673971820443549</v>
      </c>
      <c r="Y438" s="112">
        <v>2.0488836565993656</v>
      </c>
    </row>
    <row r="439" spans="1:25" x14ac:dyDescent="0.25">
      <c r="A439" s="11" t="s">
        <v>682</v>
      </c>
      <c r="B439" s="11" t="s">
        <v>751</v>
      </c>
      <c r="C439" s="12">
        <v>2.0976946138928723</v>
      </c>
      <c r="D439" s="12">
        <v>2.07890977518485</v>
      </c>
      <c r="E439" s="13">
        <v>2.0602931545591692</v>
      </c>
      <c r="F439" s="13">
        <v>2.0418432456242299</v>
      </c>
      <c r="G439" s="13">
        <v>2.0235585554781581</v>
      </c>
      <c r="H439" s="13">
        <v>2.0054376045880029</v>
      </c>
      <c r="I439" s="13">
        <v>1.9874789266700212</v>
      </c>
      <c r="J439" s="13">
        <v>1.9696810685710275</v>
      </c>
      <c r="K439" s="13">
        <v>1.9520425901508123</v>
      </c>
      <c r="L439" s="13">
        <v>1.9345620641656105</v>
      </c>
      <c r="M439" s="13">
        <v>1.9172380761526131</v>
      </c>
      <c r="N439" s="13">
        <v>1.9000692243155153</v>
      </c>
      <c r="O439" s="13">
        <v>1.8830541194110859</v>
      </c>
      <c r="P439" s="13">
        <v>1.866191384636757</v>
      </c>
      <c r="Q439" s="13">
        <v>1.8494796555192163</v>
      </c>
      <c r="R439" s="13">
        <v>1.8329175798039994</v>
      </c>
      <c r="S439" s="13">
        <v>1.8165038173460697</v>
      </c>
      <c r="T439" s="13">
        <v>1.8002370400013792</v>
      </c>
      <c r="U439" s="13">
        <v>1.7841159315193986</v>
      </c>
      <c r="V439" s="13">
        <v>1.7681391874366132</v>
      </c>
      <c r="W439" s="13">
        <v>1.752305514970967</v>
      </c>
      <c r="X439" s="15">
        <v>1.7366136329172583</v>
      </c>
      <c r="Y439" s="112">
        <v>1.7210622715434676</v>
      </c>
    </row>
    <row r="440" spans="1:25" x14ac:dyDescent="0.25">
      <c r="A440" s="11" t="s">
        <v>682</v>
      </c>
      <c r="B440" s="11" t="s">
        <v>752</v>
      </c>
      <c r="C440" s="12">
        <v>1.0987924168010283</v>
      </c>
      <c r="D440" s="12">
        <v>1.0889527393825404</v>
      </c>
      <c r="E440" s="13">
        <v>1.0792011761976599</v>
      </c>
      <c r="F440" s="13">
        <v>1.0695369381841204</v>
      </c>
      <c r="G440" s="13">
        <v>1.0599592433457017</v>
      </c>
      <c r="H440" s="13">
        <v>1.050467316688954</v>
      </c>
      <c r="I440" s="13">
        <v>1.0410603901604871</v>
      </c>
      <c r="J440" s="13">
        <v>1.0317377025848238</v>
      </c>
      <c r="K440" s="13">
        <v>1.0224984996028064</v>
      </c>
      <c r="L440" s="13">
        <v>1.0133420336105576</v>
      </c>
      <c r="M440" s="13">
        <v>1.0042675636989877</v>
      </c>
      <c r="N440" s="13">
        <v>0.99527435559384114</v>
      </c>
      <c r="O440" s="13">
        <v>0.9863616815962829</v>
      </c>
      <c r="P440" s="13">
        <v>0.97752882052401546</v>
      </c>
      <c r="Q440" s="13">
        <v>0.96877505765292271</v>
      </c>
      <c r="R440" s="13">
        <v>0.96009968465923767</v>
      </c>
      <c r="S440" s="13">
        <v>0.95150199956222681</v>
      </c>
      <c r="T440" s="13">
        <v>0.942981306667389</v>
      </c>
      <c r="U440" s="13">
        <v>0.93453691651016113</v>
      </c>
      <c r="V440" s="13">
        <v>0.92616814580013063</v>
      </c>
      <c r="W440" s="13">
        <v>0.91787431736574454</v>
      </c>
      <c r="X440" s="15">
        <v>0.90965476009951618</v>
      </c>
      <c r="Y440" s="112">
        <v>0.90150880890372087</v>
      </c>
    </row>
    <row r="441" spans="1:25" x14ac:dyDescent="0.25">
      <c r="A441" s="11" t="s">
        <v>682</v>
      </c>
      <c r="B441" s="11" t="s">
        <v>754</v>
      </c>
      <c r="C441" s="12">
        <v>2.8968163715663473</v>
      </c>
      <c r="D441" s="12">
        <v>2.8708754038266981</v>
      </c>
      <c r="E441" s="13">
        <v>2.8451667372483769</v>
      </c>
      <c r="F441" s="13">
        <v>2.8196882915763184</v>
      </c>
      <c r="G441" s="13">
        <v>2.7944380051841233</v>
      </c>
      <c r="H441" s="13">
        <v>2.769413834907243</v>
      </c>
      <c r="I441" s="13">
        <v>2.7446137558776487</v>
      </c>
      <c r="J441" s="13">
        <v>2.7200357613599904</v>
      </c>
      <c r="K441" s="13">
        <v>2.6956778625892173</v>
      </c>
      <c r="L441" s="13">
        <v>2.6715380886096529</v>
      </c>
      <c r="M441" s="13">
        <v>2.647614486115514</v>
      </c>
      <c r="N441" s="13">
        <v>2.6239051192928549</v>
      </c>
      <c r="O441" s="13">
        <v>2.6004080696629286</v>
      </c>
      <c r="P441" s="13">
        <v>2.577121435926951</v>
      </c>
      <c r="Q441" s="13">
        <v>2.5540433338122521</v>
      </c>
      <c r="R441" s="13">
        <v>2.5311718959198095</v>
      </c>
      <c r="S441" s="13">
        <v>2.5085052715731448</v>
      </c>
      <c r="T441" s="13">
        <v>2.4860416266685719</v>
      </c>
      <c r="U441" s="13">
        <v>2.4637791435267893</v>
      </c>
      <c r="V441" s="13">
        <v>2.4417160207457997</v>
      </c>
      <c r="W441" s="13">
        <v>2.4198504730551451</v>
      </c>
      <c r="X441" s="15">
        <v>2.3981807311714523</v>
      </c>
      <c r="Y441" s="112">
        <v>2.3767050416552644</v>
      </c>
    </row>
    <row r="442" spans="1:25" x14ac:dyDescent="0.25">
      <c r="A442" s="11" t="s">
        <v>682</v>
      </c>
      <c r="B442" s="11" t="s">
        <v>756</v>
      </c>
      <c r="C442" s="12">
        <v>5.6</v>
      </c>
      <c r="D442" s="12">
        <v>5.6</v>
      </c>
      <c r="E442" s="13">
        <v>5.6</v>
      </c>
      <c r="F442" s="13">
        <v>5.6</v>
      </c>
      <c r="G442" s="13">
        <v>5.6</v>
      </c>
      <c r="H442" s="13">
        <v>5.6</v>
      </c>
      <c r="I442" s="13">
        <v>5.6</v>
      </c>
      <c r="J442" s="13">
        <v>5.6</v>
      </c>
      <c r="K442" s="13">
        <v>5.6</v>
      </c>
      <c r="L442" s="13">
        <v>5.6</v>
      </c>
      <c r="M442" s="13">
        <v>5.6</v>
      </c>
      <c r="N442" s="13">
        <v>5.6</v>
      </c>
      <c r="O442" s="13">
        <v>5.6</v>
      </c>
      <c r="P442" s="13">
        <v>5.6</v>
      </c>
      <c r="Q442" s="13">
        <v>5.6</v>
      </c>
      <c r="R442" s="13">
        <v>5.6</v>
      </c>
      <c r="S442" s="13">
        <v>5.6</v>
      </c>
      <c r="T442" s="13">
        <v>5.6</v>
      </c>
      <c r="U442" s="13">
        <v>5.6</v>
      </c>
      <c r="V442" s="13">
        <v>5.6</v>
      </c>
      <c r="W442" s="13">
        <v>5.6</v>
      </c>
      <c r="X442" s="15">
        <v>5.6</v>
      </c>
      <c r="Y442" s="112">
        <v>6.6</v>
      </c>
    </row>
    <row r="443" spans="1:25" x14ac:dyDescent="0.25">
      <c r="A443" s="11" t="s">
        <v>682</v>
      </c>
      <c r="B443" s="11" t="s">
        <v>757</v>
      </c>
      <c r="C443" s="12">
        <v>2.5235423926530793</v>
      </c>
      <c r="D443" s="12">
        <v>2.5009440904479403</v>
      </c>
      <c r="E443" s="13">
        <v>2.4785481558606546</v>
      </c>
      <c r="F443" s="13">
        <v>2.4563527766908031</v>
      </c>
      <c r="G443" s="13">
        <v>2.4343561569662056</v>
      </c>
      <c r="H443" s="13">
        <v>2.412556516797598</v>
      </c>
      <c r="I443" s="13">
        <v>2.3909520922346124</v>
      </c>
      <c r="J443" s="13">
        <v>2.3695411351230411</v>
      </c>
      <c r="K443" s="13">
        <v>2.3483219129633839</v>
      </c>
      <c r="L443" s="13">
        <v>2.3272927087706599</v>
      </c>
      <c r="M443" s="13">
        <v>2.3064518209354752</v>
      </c>
      <c r="N443" s="13">
        <v>2.2857975630863345</v>
      </c>
      <c r="O443" s="13">
        <v>2.2653282639531866</v>
      </c>
      <c r="P443" s="13">
        <v>2.2450422672321895</v>
      </c>
      <c r="Q443" s="13">
        <v>2.2249379314516893</v>
      </c>
      <c r="R443" s="13">
        <v>2.2050136298393985</v>
      </c>
      <c r="S443" s="13">
        <v>2.1852677501907611</v>
      </c>
      <c r="T443" s="13">
        <v>2.1656986947385017</v>
      </c>
      <c r="U443" s="13">
        <v>2.1463048800233375</v>
      </c>
      <c r="V443" s="13">
        <v>2.127084736765851</v>
      </c>
      <c r="W443" s="13">
        <v>2.1080367097395096</v>
      </c>
      <c r="X443" s="15">
        <v>2.0891592576448228</v>
      </c>
      <c r="Y443" s="112">
        <v>2.0704508529846231</v>
      </c>
    </row>
    <row r="444" spans="1:25" x14ac:dyDescent="0.25">
      <c r="A444" s="11" t="s">
        <v>683</v>
      </c>
      <c r="B444" s="91" t="s">
        <v>499</v>
      </c>
      <c r="C444" s="12"/>
      <c r="D444" s="12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5"/>
      <c r="Y444" s="3"/>
    </row>
    <row r="445" spans="1:25" x14ac:dyDescent="0.25">
      <c r="A445" s="11" t="s">
        <v>683</v>
      </c>
      <c r="B445" s="11" t="s">
        <v>758</v>
      </c>
      <c r="C445" s="12">
        <v>0.39826874960039221</v>
      </c>
      <c r="D445" s="12">
        <v>0.3955727222735429</v>
      </c>
      <c r="E445" s="13">
        <v>0.39289494534508518</v>
      </c>
      <c r="F445" s="13">
        <v>0.39023529527137457</v>
      </c>
      <c r="G445" s="13">
        <v>0.38759364934507901</v>
      </c>
      <c r="H445" s="13">
        <v>0.38496988568951712</v>
      </c>
      <c r="I445" s="13">
        <v>0.38236388325303583</v>
      </c>
      <c r="J445" s="13">
        <v>0.37977552180342489</v>
      </c>
      <c r="K445" s="13">
        <v>0.37720468192237022</v>
      </c>
      <c r="L445" s="13">
        <v>0.3746512449999439</v>
      </c>
      <c r="M445" s="13">
        <v>0.37211509322913233</v>
      </c>
      <c r="N445" s="13">
        <v>0.36959610960040074</v>
      </c>
      <c r="O445" s="13">
        <v>0.36709417789629473</v>
      </c>
      <c r="P445" s="13">
        <v>0.36460918268607878</v>
      </c>
      <c r="Q445" s="13">
        <v>0.3621410093204101</v>
      </c>
      <c r="R445" s="13">
        <v>0.35968954392604957</v>
      </c>
      <c r="S445" s="13">
        <v>0.35725467340060768</v>
      </c>
      <c r="T445" s="13">
        <v>0.35483628540732659</v>
      </c>
      <c r="U445" s="13">
        <v>0.35243426836989722</v>
      </c>
      <c r="V445" s="13">
        <v>0.35004851146731131</v>
      </c>
      <c r="W445" s="13">
        <v>0.3476789046287489</v>
      </c>
      <c r="X445" s="15">
        <v>0.34532533852849967</v>
      </c>
      <c r="Y445" s="112">
        <v>0.34298770458091915</v>
      </c>
    </row>
    <row r="446" spans="1:25" x14ac:dyDescent="0.25">
      <c r="A446" s="11" t="s">
        <v>683</v>
      </c>
      <c r="B446" s="11" t="s">
        <v>759</v>
      </c>
      <c r="C446" s="12">
        <v>0.3086582809403039</v>
      </c>
      <c r="D446" s="12">
        <v>0.30656885976199572</v>
      </c>
      <c r="E446" s="13">
        <v>0.30449358264244097</v>
      </c>
      <c r="F446" s="13">
        <v>0.30243235383531525</v>
      </c>
      <c r="G446" s="13">
        <v>0.30038507824243615</v>
      </c>
      <c r="H446" s="13">
        <v>0.29835166140937575</v>
      </c>
      <c r="I446" s="13">
        <v>0.29633200952110278</v>
      </c>
      <c r="J446" s="13">
        <v>0.29432602939765434</v>
      </c>
      <c r="K446" s="13">
        <v>0.29233362848983696</v>
      </c>
      <c r="L446" s="13">
        <v>0.29035471487495657</v>
      </c>
      <c r="M446" s="13">
        <v>0.28838919725257756</v>
      </c>
      <c r="N446" s="13">
        <v>0.28643698494031056</v>
      </c>
      <c r="O446" s="13">
        <v>0.28449798786962843</v>
      </c>
      <c r="P446" s="13">
        <v>0.28257211658171105</v>
      </c>
      <c r="Q446" s="13">
        <v>0.28065928222331787</v>
      </c>
      <c r="R446" s="13">
        <v>0.27875939654268844</v>
      </c>
      <c r="S446" s="13">
        <v>0.27687237188547098</v>
      </c>
      <c r="T446" s="13">
        <v>0.27499812119067812</v>
      </c>
      <c r="U446" s="13">
        <v>0.27313655798667036</v>
      </c>
      <c r="V446" s="13">
        <v>0.27128759638716632</v>
      </c>
      <c r="W446" s="13">
        <v>0.26945115108728046</v>
      </c>
      <c r="X446" s="15">
        <v>0.26762713735958732</v>
      </c>
      <c r="Y446" s="112">
        <v>0.26581547105021242</v>
      </c>
    </row>
    <row r="447" spans="1:25" x14ac:dyDescent="0.25">
      <c r="A447" s="11" t="s">
        <v>683</v>
      </c>
      <c r="B447" s="11" t="s">
        <v>760</v>
      </c>
      <c r="C447" s="12">
        <v>0.29870156220029415</v>
      </c>
      <c r="D447" s="12">
        <v>0.29667954170515715</v>
      </c>
      <c r="E447" s="13">
        <v>0.29467120900881388</v>
      </c>
      <c r="F447" s="13">
        <v>0.29267647145353093</v>
      </c>
      <c r="G447" s="13">
        <v>0.29069523700880923</v>
      </c>
      <c r="H447" s="13">
        <v>0.28872741426713783</v>
      </c>
      <c r="I447" s="13">
        <v>0.28677291243977687</v>
      </c>
      <c r="J447" s="13">
        <v>0.28483164135256867</v>
      </c>
      <c r="K447" s="13">
        <v>0.28290351144177767</v>
      </c>
      <c r="L447" s="13">
        <v>0.28098843374995797</v>
      </c>
      <c r="M447" s="13">
        <v>0.27908631992184929</v>
      </c>
      <c r="N447" s="13">
        <v>0.27719708220030054</v>
      </c>
      <c r="O447" s="13">
        <v>0.27532063342222102</v>
      </c>
      <c r="P447" s="13">
        <v>0.27345688701455906</v>
      </c>
      <c r="Q447" s="13">
        <v>0.27160575699030759</v>
      </c>
      <c r="R447" s="13">
        <v>0.26976715794453715</v>
      </c>
      <c r="S447" s="13">
        <v>0.26794100505045576</v>
      </c>
      <c r="T447" s="13">
        <v>0.26612721405549494</v>
      </c>
      <c r="U447" s="13">
        <v>0.26432570127742289</v>
      </c>
      <c r="V447" s="13">
        <v>0.26253638360048354</v>
      </c>
      <c r="W447" s="13">
        <v>0.26075917847156171</v>
      </c>
      <c r="X447" s="15">
        <v>0.25899400389637478</v>
      </c>
      <c r="Y447" s="112">
        <v>0.25724077843568943</v>
      </c>
    </row>
    <row r="448" spans="1:25" x14ac:dyDescent="0.25">
      <c r="A448" s="11" t="s">
        <v>683</v>
      </c>
      <c r="B448" s="11" t="s">
        <v>761</v>
      </c>
      <c r="C448" s="12">
        <v>7.9653749920078426E-2</v>
      </c>
      <c r="D448" s="12">
        <v>7.9114544454708585E-2</v>
      </c>
      <c r="E448" s="13">
        <v>7.857898906901703E-2</v>
      </c>
      <c r="F448" s="13">
        <v>7.804705905427492E-2</v>
      </c>
      <c r="G448" s="13">
        <v>7.7518729869015798E-2</v>
      </c>
      <c r="H448" s="13">
        <v>7.699397713790343E-2</v>
      </c>
      <c r="I448" s="13">
        <v>7.6472776650607172E-2</v>
      </c>
      <c r="J448" s="13">
        <v>7.5955104360684991E-2</v>
      </c>
      <c r="K448" s="13">
        <v>7.544093638447405E-2</v>
      </c>
      <c r="L448" s="13">
        <v>7.4930248999988791E-2</v>
      </c>
      <c r="M448" s="13">
        <v>7.4423018645826469E-2</v>
      </c>
      <c r="N448" s="13">
        <v>7.3919221920080144E-2</v>
      </c>
      <c r="O448" s="13">
        <v>7.3418835579258948E-2</v>
      </c>
      <c r="P448" s="13">
        <v>7.2921836537215748E-2</v>
      </c>
      <c r="Q448" s="13">
        <v>7.2428201864082026E-2</v>
      </c>
      <c r="R448" s="13">
        <v>7.193790878520992E-2</v>
      </c>
      <c r="S448" s="13">
        <v>7.1450934680121536E-2</v>
      </c>
      <c r="T448" s="13">
        <v>7.0967257081465326E-2</v>
      </c>
      <c r="U448" s="13">
        <v>7.0486853673979444E-2</v>
      </c>
      <c r="V448" s="13">
        <v>7.0009702293462275E-2</v>
      </c>
      <c r="W448" s="13">
        <v>6.9535780925749788E-2</v>
      </c>
      <c r="X448" s="15">
        <v>6.9065067705699951E-2</v>
      </c>
      <c r="Y448" s="112">
        <v>6.8597540916183836E-2</v>
      </c>
    </row>
    <row r="449" spans="1:25" x14ac:dyDescent="0.25">
      <c r="A449" s="11" t="s">
        <v>683</v>
      </c>
      <c r="B449" s="11" t="s">
        <v>762</v>
      </c>
      <c r="C449" s="12">
        <v>0</v>
      </c>
      <c r="D449" s="12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3">
        <v>0</v>
      </c>
      <c r="K449" s="13">
        <v>0</v>
      </c>
      <c r="L449" s="13">
        <v>0</v>
      </c>
      <c r="M449" s="13">
        <v>0</v>
      </c>
      <c r="N449" s="13">
        <v>0</v>
      </c>
      <c r="O449" s="13">
        <v>0</v>
      </c>
      <c r="P449" s="13">
        <v>0</v>
      </c>
      <c r="Q449" s="13">
        <v>0</v>
      </c>
      <c r="R449" s="13">
        <v>0</v>
      </c>
      <c r="S449" s="13">
        <v>0</v>
      </c>
      <c r="T449" s="13">
        <v>0</v>
      </c>
      <c r="U449" s="13">
        <v>0</v>
      </c>
      <c r="V449" s="13">
        <v>0</v>
      </c>
      <c r="W449" s="13">
        <v>0</v>
      </c>
      <c r="X449" s="15">
        <v>0</v>
      </c>
      <c r="Y449" s="13">
        <v>0</v>
      </c>
    </row>
    <row r="450" spans="1:25" x14ac:dyDescent="0.25">
      <c r="A450" s="11" t="s">
        <v>683</v>
      </c>
      <c r="B450" s="23" t="s">
        <v>763</v>
      </c>
      <c r="C450" s="21">
        <v>0.84876224160919989</v>
      </c>
      <c r="D450" s="21">
        <f>$C450*(D$214/$C$214)</f>
        <v>0.76923420092188288</v>
      </c>
      <c r="E450" s="21">
        <f t="shared" ref="E450:Y450" si="4">$C450*(E$214/$C$214)</f>
        <v>0.78489345009187672</v>
      </c>
      <c r="F450" s="21">
        <f t="shared" si="4"/>
        <v>0.78961798205249201</v>
      </c>
      <c r="G450" s="21">
        <f t="shared" si="4"/>
        <v>0.79417799755070251</v>
      </c>
      <c r="H450" s="21">
        <f t="shared" si="4"/>
        <v>0.79906186387408606</v>
      </c>
      <c r="I450" s="21">
        <f t="shared" si="4"/>
        <v>0.80325862000878867</v>
      </c>
      <c r="J450" s="21">
        <f t="shared" si="4"/>
        <v>0.80714216006224215</v>
      </c>
      <c r="K450" s="21">
        <f t="shared" si="4"/>
        <v>0.81129149020127522</v>
      </c>
      <c r="L450" s="21">
        <f t="shared" si="4"/>
        <v>0.81571030175595405</v>
      </c>
      <c r="M450" s="21">
        <f t="shared" si="4"/>
        <v>0.82039509434251323</v>
      </c>
      <c r="N450" s="21">
        <f t="shared" si="4"/>
        <v>0.82535227482086571</v>
      </c>
      <c r="O450" s="21">
        <f t="shared" si="4"/>
        <v>0.83013013151039527</v>
      </c>
      <c r="P450" s="21">
        <f t="shared" si="4"/>
        <v>0.84223133620956603</v>
      </c>
      <c r="Q450" s="21">
        <f t="shared" si="4"/>
        <v>0.85484425485812288</v>
      </c>
      <c r="R450" s="21">
        <f t="shared" si="4"/>
        <v>0.86797716494630917</v>
      </c>
      <c r="S450" s="21">
        <f t="shared" si="4"/>
        <v>0.88157467161579806</v>
      </c>
      <c r="T450" s="21">
        <f t="shared" si="4"/>
        <v>0.89538047040097646</v>
      </c>
      <c r="U450" s="21">
        <f t="shared" si="4"/>
        <v>0.90961678158711701</v>
      </c>
      <c r="V450" s="21">
        <f t="shared" si="4"/>
        <v>0.92428361744371901</v>
      </c>
      <c r="W450" s="21">
        <f t="shared" si="4"/>
        <v>0.93937774936380958</v>
      </c>
      <c r="X450" s="94">
        <f t="shared" si="4"/>
        <v>0.95490036014683588</v>
      </c>
      <c r="Y450" s="21">
        <f t="shared" si="4"/>
        <v>0.97085327780517705</v>
      </c>
    </row>
    <row r="451" spans="1:25" x14ac:dyDescent="0.25">
      <c r="A451" s="11" t="s">
        <v>683</v>
      </c>
      <c r="B451" s="11" t="s">
        <v>764</v>
      </c>
      <c r="C451" s="12">
        <v>0</v>
      </c>
      <c r="D451" s="12">
        <v>0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  <c r="N451" s="13">
        <v>0</v>
      </c>
      <c r="O451" s="13">
        <v>0</v>
      </c>
      <c r="P451" s="13">
        <v>0</v>
      </c>
      <c r="Q451" s="13">
        <v>0</v>
      </c>
      <c r="R451" s="13">
        <v>0</v>
      </c>
      <c r="S451" s="13">
        <v>0</v>
      </c>
      <c r="T451" s="13">
        <v>0</v>
      </c>
      <c r="U451" s="13">
        <v>0</v>
      </c>
      <c r="V451" s="13">
        <v>0</v>
      </c>
      <c r="W451" s="13">
        <v>0</v>
      </c>
      <c r="X451" s="15">
        <v>0</v>
      </c>
      <c r="Y451" s="13">
        <v>0</v>
      </c>
    </row>
    <row r="452" spans="1:25" x14ac:dyDescent="0.25">
      <c r="A452" s="11" t="s">
        <v>683</v>
      </c>
      <c r="B452" s="11" t="s">
        <v>765</v>
      </c>
      <c r="C452" s="12">
        <v>0</v>
      </c>
      <c r="D452" s="12">
        <v>0</v>
      </c>
      <c r="E452" s="13">
        <v>0</v>
      </c>
      <c r="F452" s="13">
        <v>0</v>
      </c>
      <c r="G452" s="13">
        <v>0</v>
      </c>
      <c r="H452" s="13">
        <v>0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  <c r="N452" s="13">
        <v>0</v>
      </c>
      <c r="O452" s="13">
        <v>0</v>
      </c>
      <c r="P452" s="13">
        <v>0</v>
      </c>
      <c r="Q452" s="13">
        <v>0</v>
      </c>
      <c r="R452" s="13">
        <v>0</v>
      </c>
      <c r="S452" s="13">
        <v>0</v>
      </c>
      <c r="T452" s="13">
        <v>0</v>
      </c>
      <c r="U452" s="13">
        <v>0</v>
      </c>
      <c r="V452" s="13">
        <v>0</v>
      </c>
      <c r="W452" s="13">
        <v>0</v>
      </c>
      <c r="X452" s="15">
        <v>0</v>
      </c>
      <c r="Y452" s="13">
        <v>0</v>
      </c>
    </row>
    <row r="453" spans="1:25" x14ac:dyDescent="0.25">
      <c r="A453" s="11" t="s">
        <v>683</v>
      </c>
      <c r="B453" s="23" t="s">
        <v>766</v>
      </c>
      <c r="C453" s="21">
        <v>0.95485752156620007</v>
      </c>
      <c r="D453" s="21">
        <f>$C453*(D$214/$C$214)</f>
        <v>0.86538847581584499</v>
      </c>
      <c r="E453" s="21">
        <f t="shared" ref="E453:Y453" si="5">$C453*(E$214/$C$214)</f>
        <v>0.88300513112758361</v>
      </c>
      <c r="F453" s="21">
        <f t="shared" si="5"/>
        <v>0.88832022958191681</v>
      </c>
      <c r="G453" s="21">
        <f t="shared" si="5"/>
        <v>0.89345024701609199</v>
      </c>
      <c r="H453" s="21">
        <f t="shared" si="5"/>
        <v>0.89894459662849358</v>
      </c>
      <c r="I453" s="21">
        <f t="shared" si="5"/>
        <v>0.90366594727882665</v>
      </c>
      <c r="J453" s="21">
        <f t="shared" si="5"/>
        <v>0.90803492983784484</v>
      </c>
      <c r="K453" s="21">
        <f t="shared" si="5"/>
        <v>0.91270292624306337</v>
      </c>
      <c r="L453" s="21">
        <f t="shared" si="5"/>
        <v>0.91767408924080607</v>
      </c>
      <c r="M453" s="21">
        <f t="shared" si="5"/>
        <v>0.92294448089933745</v>
      </c>
      <c r="N453" s="21">
        <f t="shared" si="5"/>
        <v>0.92852130893605811</v>
      </c>
      <c r="O453" s="21">
        <f t="shared" si="5"/>
        <v>0.93389639771040456</v>
      </c>
      <c r="P453" s="21">
        <f t="shared" si="5"/>
        <v>0.94751025299349056</v>
      </c>
      <c r="Q453" s="21">
        <f t="shared" si="5"/>
        <v>0.96169978646948895</v>
      </c>
      <c r="R453" s="21">
        <f t="shared" si="5"/>
        <v>0.97647431031492082</v>
      </c>
      <c r="S453" s="21">
        <f t="shared" si="5"/>
        <v>0.99177150531418434</v>
      </c>
      <c r="T453" s="21">
        <f t="shared" si="5"/>
        <v>1.0073030289435387</v>
      </c>
      <c r="U453" s="21">
        <f t="shared" si="5"/>
        <v>1.0233188790238519</v>
      </c>
      <c r="V453" s="21">
        <f t="shared" si="5"/>
        <v>1.03981906935831</v>
      </c>
      <c r="W453" s="21">
        <f t="shared" si="5"/>
        <v>1.05679996776407</v>
      </c>
      <c r="X453" s="94">
        <f t="shared" si="5"/>
        <v>1.0742629048905095</v>
      </c>
      <c r="Y453" s="21">
        <f t="shared" si="5"/>
        <v>1.0922099372515544</v>
      </c>
    </row>
    <row r="454" spans="1:25" x14ac:dyDescent="0.25">
      <c r="A454" s="11" t="s">
        <v>683</v>
      </c>
      <c r="B454" s="11" t="s">
        <v>503</v>
      </c>
      <c r="C454" s="12"/>
      <c r="D454" s="12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5"/>
      <c r="Y454" s="3"/>
    </row>
    <row r="455" spans="1:25" x14ac:dyDescent="0.25">
      <c r="A455" s="11" t="s">
        <v>683</v>
      </c>
      <c r="B455" s="91" t="s">
        <v>504</v>
      </c>
      <c r="C455" s="12"/>
      <c r="D455" s="12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5"/>
      <c r="Y455" s="3"/>
    </row>
    <row r="456" spans="1:25" x14ac:dyDescent="0.25">
      <c r="A456" s="11" t="s">
        <v>683</v>
      </c>
      <c r="B456" s="11" t="s">
        <v>767</v>
      </c>
      <c r="C456" s="12">
        <v>5.926709951048168</v>
      </c>
      <c r="D456" s="12">
        <v>5.9415267259257885</v>
      </c>
      <c r="E456" s="13">
        <v>5.9563805427406029</v>
      </c>
      <c r="F456" s="13">
        <v>5.9712714940974543</v>
      </c>
      <c r="G456" s="13">
        <v>5.986199672832698</v>
      </c>
      <c r="H456" s="13">
        <v>6.0011651720147787</v>
      </c>
      <c r="I456" s="13">
        <v>6.016168084944816</v>
      </c>
      <c r="J456" s="13">
        <v>6.0312085051571778</v>
      </c>
      <c r="K456" s="13">
        <v>6.0462865264200705</v>
      </c>
      <c r="L456" s="13">
        <v>6.0614022427361203</v>
      </c>
      <c r="M456" s="13">
        <v>6.07655574834296</v>
      </c>
      <c r="N456" s="13">
        <v>6.091747137713817</v>
      </c>
      <c r="O456" s="13">
        <v>6.1069765055581016</v>
      </c>
      <c r="P456" s="13">
        <v>6.122243946821996</v>
      </c>
      <c r="Q456" s="13">
        <v>6.1375495566890512</v>
      </c>
      <c r="R456" s="13">
        <v>6.1528934305807734</v>
      </c>
      <c r="S456" s="13">
        <v>6.1682756641572247</v>
      </c>
      <c r="T456" s="13">
        <v>6.1836963533176172</v>
      </c>
      <c r="U456" s="13">
        <v>6.1991555942009109</v>
      </c>
      <c r="V456" s="13">
        <v>6.2146534831864129</v>
      </c>
      <c r="W456" s="13">
        <v>6.230190116894379</v>
      </c>
      <c r="X456" s="15">
        <v>6.245765592186614</v>
      </c>
      <c r="Y456" s="112">
        <v>6.2613800061670801</v>
      </c>
    </row>
    <row r="457" spans="1:25" x14ac:dyDescent="0.25">
      <c r="A457" s="11" t="s">
        <v>683</v>
      </c>
      <c r="B457" s="11" t="s">
        <v>768</v>
      </c>
      <c r="C457" s="12">
        <v>1.1049798213818616</v>
      </c>
      <c r="D457" s="12">
        <v>1.135366766469863</v>
      </c>
      <c r="E457" s="13">
        <v>1.1665893525477842</v>
      </c>
      <c r="F457" s="13">
        <v>1.1986705597428484</v>
      </c>
      <c r="G457" s="13">
        <v>1.2316340001357771</v>
      </c>
      <c r="H457" s="13">
        <v>1.265503935139511</v>
      </c>
      <c r="I457" s="13">
        <v>1.3003052933558474</v>
      </c>
      <c r="J457" s="13">
        <v>1.3360636889231334</v>
      </c>
      <c r="K457" s="13">
        <v>1.3728054403685195</v>
      </c>
      <c r="L457" s="13">
        <v>1.4105575899786538</v>
      </c>
      <c r="M457" s="13">
        <v>1.4493479237030669</v>
      </c>
      <c r="N457" s="13">
        <v>1.4892049916049013</v>
      </c>
      <c r="O457" s="13">
        <v>1.5301581288740362</v>
      </c>
      <c r="P457" s="13">
        <v>1.5722374774180723</v>
      </c>
      <c r="Q457" s="13">
        <v>1.6154740080470693</v>
      </c>
      <c r="R457" s="13">
        <v>1.6598995432683639</v>
      </c>
      <c r="S457" s="13">
        <v>1.7055467807082438</v>
      </c>
      <c r="T457" s="13">
        <v>1.7524493171777207</v>
      </c>
      <c r="U457" s="13">
        <v>1.8006416734001081</v>
      </c>
      <c r="V457" s="13">
        <v>1.850159319418611</v>
      </c>
      <c r="W457" s="13">
        <v>1.901038700702623</v>
      </c>
      <c r="X457" s="15">
        <v>1.9533172649719455</v>
      </c>
      <c r="Y457" s="112">
        <v>2.0070334897586743</v>
      </c>
    </row>
    <row r="458" spans="1:25" x14ac:dyDescent="0.25">
      <c r="A458" s="11" t="s">
        <v>683</v>
      </c>
      <c r="B458" s="11" t="s">
        <v>769</v>
      </c>
      <c r="C458" s="12">
        <v>0.50226355517357346</v>
      </c>
      <c r="D458" s="12">
        <v>0.50603531919740974</v>
      </c>
      <c r="E458" s="13">
        <v>0.50983540740225619</v>
      </c>
      <c r="F458" s="13">
        <v>0.51366403248944414</v>
      </c>
      <c r="G458" s="13">
        <v>0.51752140875759256</v>
      </c>
      <c r="H458" s="13">
        <v>0.52140775211460244</v>
      </c>
      <c r="I458" s="13">
        <v>0.52532328008974205</v>
      </c>
      <c r="J458" s="13">
        <v>0.52926821184582262</v>
      </c>
      <c r="K458" s="13">
        <v>0.53324276819146543</v>
      </c>
      <c r="L458" s="13">
        <v>0.53724717159346103</v>
      </c>
      <c r="M458" s="13">
        <v>0.54128164618922125</v>
      </c>
      <c r="N458" s="13">
        <v>0.54534641779932524</v>
      </c>
      <c r="O458" s="13">
        <v>0.54944171394015839</v>
      </c>
      <c r="P458" s="13">
        <v>0.55356776383664807</v>
      </c>
      <c r="Q458" s="13">
        <v>0.55772479843509315</v>
      </c>
      <c r="R458" s="13">
        <v>0.56191305041609119</v>
      </c>
      <c r="S458" s="13">
        <v>0.56613275420756204</v>
      </c>
      <c r="T458" s="13">
        <v>0.57038414599786924</v>
      </c>
      <c r="U458" s="13">
        <v>0.57466746374904054</v>
      </c>
      <c r="V458" s="13">
        <v>0.57898294721008692</v>
      </c>
      <c r="W458" s="13">
        <v>0.58333083793042206</v>
      </c>
      <c r="X458" s="15">
        <v>0.58771137927338268</v>
      </c>
      <c r="Y458" s="112">
        <v>0.59212481642985038</v>
      </c>
    </row>
    <row r="459" spans="1:25" x14ac:dyDescent="0.25">
      <c r="A459" s="11" t="s">
        <v>683</v>
      </c>
      <c r="B459" s="18" t="s">
        <v>770</v>
      </c>
      <c r="C459" s="12">
        <v>0</v>
      </c>
      <c r="D459" s="12">
        <v>0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13">
        <v>0</v>
      </c>
      <c r="K459" s="13">
        <v>0</v>
      </c>
      <c r="L459" s="13">
        <v>0</v>
      </c>
      <c r="M459" s="13">
        <v>0</v>
      </c>
      <c r="N459" s="13">
        <v>0</v>
      </c>
      <c r="O459" s="13">
        <v>0</v>
      </c>
      <c r="P459" s="13">
        <v>0</v>
      </c>
      <c r="Q459" s="13">
        <v>0</v>
      </c>
      <c r="R459" s="13">
        <v>0</v>
      </c>
      <c r="S459" s="13">
        <v>0</v>
      </c>
      <c r="T459" s="13">
        <v>0</v>
      </c>
      <c r="U459" s="13">
        <v>0</v>
      </c>
      <c r="V459" s="13">
        <v>0</v>
      </c>
      <c r="W459" s="13">
        <v>0</v>
      </c>
      <c r="X459" s="15">
        <v>0</v>
      </c>
      <c r="Y459" s="112">
        <v>0</v>
      </c>
    </row>
    <row r="460" spans="1:25" x14ac:dyDescent="0.25">
      <c r="A460" s="11" t="s">
        <v>684</v>
      </c>
      <c r="B460" s="91" t="s">
        <v>525</v>
      </c>
      <c r="C460" s="12"/>
      <c r="D460" s="12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5"/>
      <c r="Y460" s="3"/>
    </row>
    <row r="461" spans="1:25" x14ac:dyDescent="0.25">
      <c r="A461" s="11" t="s">
        <v>684</v>
      </c>
      <c r="B461" s="11" t="s">
        <v>771</v>
      </c>
      <c r="C461" s="12">
        <v>0.82098195238780769</v>
      </c>
      <c r="D461" s="12">
        <v>0.812365896755045</v>
      </c>
      <c r="E461" s="13">
        <v>0.80384026505237127</v>
      </c>
      <c r="F461" s="13">
        <v>0.79540410829715646</v>
      </c>
      <c r="G461" s="13">
        <v>0.78705648746617007</v>
      </c>
      <c r="H461" s="13">
        <v>0.77879647339105929</v>
      </c>
      <c r="I461" s="13">
        <v>0.77062314665492304</v>
      </c>
      <c r="J461" s="13">
        <v>0.76253559748997257</v>
      </c>
      <c r="K461" s="13">
        <v>0.75453292567626629</v>
      </c>
      <c r="L461" s="13">
        <v>0.74661424044150626</v>
      </c>
      <c r="M461" s="13">
        <v>0.738778660361887</v>
      </c>
      <c r="N461" s="13">
        <v>0.73102531326398512</v>
      </c>
      <c r="O461" s="13">
        <v>0.72335333612767783</v>
      </c>
      <c r="P461" s="13">
        <v>0.71576187499008093</v>
      </c>
      <c r="Q461" s="13">
        <v>0.70825008485049457</v>
      </c>
      <c r="R461" s="13">
        <v>0.70081712957634734</v>
      </c>
      <c r="S461" s="13">
        <v>0.69346218181012598</v>
      </c>
      <c r="T461" s="13">
        <v>0.68618442287728321</v>
      </c>
      <c r="U461" s="13">
        <v>0.678983042695112</v>
      </c>
      <c r="V461" s="13">
        <v>0.67185723968257505</v>
      </c>
      <c r="W461" s="13">
        <v>0.66480622067108164</v>
      </c>
      <c r="X461" s="15">
        <v>0.65782920081620078</v>
      </c>
      <c r="Y461" s="112">
        <v>0.65092540351029993</v>
      </c>
    </row>
    <row r="462" spans="1:25" x14ac:dyDescent="0.25">
      <c r="A462" s="11" t="s">
        <v>684</v>
      </c>
      <c r="B462" s="11" t="s">
        <v>773</v>
      </c>
      <c r="C462" s="12">
        <v>0</v>
      </c>
      <c r="D462" s="12">
        <v>0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13">
        <v>0</v>
      </c>
      <c r="P462" s="13">
        <v>0</v>
      </c>
      <c r="Q462" s="13">
        <v>0</v>
      </c>
      <c r="R462" s="13">
        <v>0</v>
      </c>
      <c r="S462" s="13">
        <v>0</v>
      </c>
      <c r="T462" s="13">
        <v>0</v>
      </c>
      <c r="U462" s="13">
        <v>0</v>
      </c>
      <c r="V462" s="13">
        <v>0</v>
      </c>
      <c r="W462" s="13">
        <v>0</v>
      </c>
      <c r="X462" s="15">
        <v>0</v>
      </c>
      <c r="Y462" s="112">
        <v>0</v>
      </c>
    </row>
    <row r="463" spans="1:25" x14ac:dyDescent="0.25">
      <c r="A463" s="11" t="s">
        <v>684</v>
      </c>
      <c r="B463" s="91" t="s">
        <v>530</v>
      </c>
      <c r="C463" s="12"/>
      <c r="D463" s="12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5"/>
      <c r="Y463" s="3"/>
    </row>
    <row r="464" spans="1:25" x14ac:dyDescent="0.25">
      <c r="A464" s="11" t="s">
        <v>684</v>
      </c>
      <c r="B464" s="23" t="s">
        <v>774</v>
      </c>
      <c r="C464" s="21">
        <f>D464*(C$241/D$241)</f>
        <v>0.29150623834939582</v>
      </c>
      <c r="D464" s="21">
        <f>E464*(D$241/E$241)</f>
        <v>0.30572786934770618</v>
      </c>
      <c r="E464" s="22">
        <v>0.3</v>
      </c>
      <c r="F464" s="22">
        <v>0.30277778828620622</v>
      </c>
      <c r="G464" s="22">
        <v>0.30558129693162239</v>
      </c>
      <c r="H464" s="22">
        <v>0.30841076408862367</v>
      </c>
      <c r="I464" s="22">
        <v>0.311266430114708</v>
      </c>
      <c r="J464" s="22">
        <v>0.31414853759291422</v>
      </c>
      <c r="K464" s="22">
        <v>0.31705733135242897</v>
      </c>
      <c r="L464" s="22">
        <v>0.31999305848938425</v>
      </c>
      <c r="M464" s="22">
        <v>0.32295596838784801</v>
      </c>
      <c r="N464" s="22">
        <v>0.32594631274100855</v>
      </c>
      <c r="O464" s="22">
        <v>0.32896434557255555</v>
      </c>
      <c r="P464" s="22">
        <v>0.33201032325825874</v>
      </c>
      <c r="Q464" s="22">
        <v>0.33508450454774658</v>
      </c>
      <c r="R464" s="22">
        <v>0.33818715058648641</v>
      </c>
      <c r="S464" s="22">
        <v>0.34131852493796844</v>
      </c>
      <c r="T464" s="22">
        <v>0.34447889360609474</v>
      </c>
      <c r="U464" s="22">
        <v>0.34766852505777573</v>
      </c>
      <c r="V464" s="22">
        <v>0.35088769024573607</v>
      </c>
      <c r="W464" s="22">
        <v>0.35413666263153132</v>
      </c>
      <c r="X464" s="28">
        <v>0.3574157182087781</v>
      </c>
      <c r="Y464" s="21">
        <v>0.36072513552659924</v>
      </c>
    </row>
    <row r="465" spans="1:25" x14ac:dyDescent="0.25">
      <c r="A465" s="11" t="s">
        <v>684</v>
      </c>
      <c r="B465" s="11" t="s">
        <v>776</v>
      </c>
      <c r="C465" s="12">
        <v>0</v>
      </c>
      <c r="D465" s="12">
        <v>0</v>
      </c>
      <c r="E465" s="13">
        <v>0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0</v>
      </c>
      <c r="O465" s="13">
        <v>0</v>
      </c>
      <c r="P465" s="13">
        <v>0</v>
      </c>
      <c r="Q465" s="13">
        <v>0</v>
      </c>
      <c r="R465" s="13">
        <v>0</v>
      </c>
      <c r="S465" s="13">
        <v>0</v>
      </c>
      <c r="T465" s="13">
        <v>0</v>
      </c>
      <c r="U465" s="13">
        <v>0</v>
      </c>
      <c r="V465" s="13">
        <v>0</v>
      </c>
      <c r="W465" s="13">
        <v>0</v>
      </c>
      <c r="X465" s="15">
        <v>0</v>
      </c>
      <c r="Y465" s="13">
        <v>0</v>
      </c>
    </row>
    <row r="466" spans="1:25" x14ac:dyDescent="0.25">
      <c r="A466" s="11" t="s">
        <v>684</v>
      </c>
      <c r="B466" s="11" t="s">
        <v>777</v>
      </c>
      <c r="C466" s="12">
        <v>0</v>
      </c>
      <c r="D466" s="12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  <c r="N466" s="13">
        <v>0</v>
      </c>
      <c r="O466" s="13">
        <v>0</v>
      </c>
      <c r="P466" s="13">
        <v>0</v>
      </c>
      <c r="Q466" s="13">
        <v>0</v>
      </c>
      <c r="R466" s="13">
        <v>0</v>
      </c>
      <c r="S466" s="13">
        <v>0</v>
      </c>
      <c r="T466" s="13">
        <v>0</v>
      </c>
      <c r="U466" s="13">
        <v>0</v>
      </c>
      <c r="V466" s="13">
        <v>0</v>
      </c>
      <c r="W466" s="13">
        <v>0</v>
      </c>
      <c r="X466" s="15">
        <v>0</v>
      </c>
      <c r="Y466" s="13">
        <v>0</v>
      </c>
    </row>
    <row r="467" spans="1:25" x14ac:dyDescent="0.25">
      <c r="A467" s="11" t="s">
        <v>684</v>
      </c>
      <c r="B467" s="11" t="s">
        <v>778</v>
      </c>
      <c r="C467" s="12">
        <v>0</v>
      </c>
      <c r="D467" s="12">
        <v>0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0</v>
      </c>
      <c r="N467" s="13">
        <v>0</v>
      </c>
      <c r="O467" s="13">
        <v>0</v>
      </c>
      <c r="P467" s="13">
        <v>0</v>
      </c>
      <c r="Q467" s="13">
        <v>0</v>
      </c>
      <c r="R467" s="13">
        <v>0</v>
      </c>
      <c r="S467" s="13">
        <v>0</v>
      </c>
      <c r="T467" s="13">
        <v>0</v>
      </c>
      <c r="U467" s="13">
        <v>0</v>
      </c>
      <c r="V467" s="13">
        <v>0</v>
      </c>
      <c r="W467" s="13">
        <v>0</v>
      </c>
      <c r="X467" s="15">
        <v>0</v>
      </c>
      <c r="Y467" s="13">
        <v>0</v>
      </c>
    </row>
    <row r="468" spans="1:25" x14ac:dyDescent="0.25">
      <c r="A468" s="11" t="s">
        <v>684</v>
      </c>
      <c r="B468" s="11" t="s">
        <v>540</v>
      </c>
      <c r="C468" s="12"/>
      <c r="D468" s="12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5"/>
      <c r="Y468" s="3"/>
    </row>
    <row r="469" spans="1:25" x14ac:dyDescent="0.25">
      <c r="A469" s="11" t="s">
        <v>684</v>
      </c>
      <c r="B469" s="91" t="s">
        <v>543</v>
      </c>
      <c r="C469" s="12"/>
      <c r="D469" s="12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5"/>
      <c r="Y469" s="3"/>
    </row>
    <row r="470" spans="1:25" x14ac:dyDescent="0.25">
      <c r="A470" s="11" t="s">
        <v>684</v>
      </c>
      <c r="B470" s="91" t="s">
        <v>549</v>
      </c>
      <c r="C470" s="12"/>
      <c r="D470" s="12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5"/>
      <c r="Y470" s="3"/>
    </row>
    <row r="471" spans="1:25" x14ac:dyDescent="0.25">
      <c r="A471" s="11" t="s">
        <v>684</v>
      </c>
      <c r="B471" s="11" t="s">
        <v>779</v>
      </c>
      <c r="C471" s="12">
        <v>0.70093893426210208</v>
      </c>
      <c r="D471" s="12">
        <v>0.69876835449527386</v>
      </c>
      <c r="E471" s="13">
        <v>0.69660449630759302</v>
      </c>
      <c r="F471" s="13">
        <v>0.6944473388845166</v>
      </c>
      <c r="G471" s="13">
        <v>0.69229686147595704</v>
      </c>
      <c r="H471" s="13">
        <v>0.69015304339608352</v>
      </c>
      <c r="I471" s="13">
        <v>0.6880158640231222</v>
      </c>
      <c r="J471" s="13">
        <v>0.68588530279915838</v>
      </c>
      <c r="K471" s="13">
        <v>0.6837613392299382</v>
      </c>
      <c r="L471" s="13">
        <v>0.68164395288467217</v>
      </c>
      <c r="M471" s="13">
        <v>0.67953312339583816</v>
      </c>
      <c r="N471" s="13">
        <v>0.67742883045898583</v>
      </c>
      <c r="O471" s="13">
        <v>0.67533105383254066</v>
      </c>
      <c r="P471" s="13">
        <v>0.6732397733376102</v>
      </c>
      <c r="Q471" s="13">
        <v>0.67115496885778902</v>
      </c>
      <c r="R471" s="13">
        <v>0.6690766203389662</v>
      </c>
      <c r="S471" s="13">
        <v>0.66700470778913123</v>
      </c>
      <c r="T471" s="13">
        <v>0.66493921127818278</v>
      </c>
      <c r="U471" s="13">
        <v>0.66288011093773658</v>
      </c>
      <c r="V471" s="13">
        <v>0.6608273869609339</v>
      </c>
      <c r="W471" s="13">
        <v>0.65878101960225188</v>
      </c>
      <c r="X471" s="15">
        <v>0.65674098917731272</v>
      </c>
      <c r="Y471" s="112">
        <v>0.65470727606269497</v>
      </c>
    </row>
    <row r="472" spans="1:25" x14ac:dyDescent="0.25">
      <c r="A472" s="11" t="s">
        <v>684</v>
      </c>
      <c r="B472" s="11" t="s">
        <v>780</v>
      </c>
      <c r="C472" s="12">
        <v>0.90120720119413134</v>
      </c>
      <c r="D472" s="12">
        <v>0.89841645577963791</v>
      </c>
      <c r="E472" s="13">
        <v>0.89563435239547695</v>
      </c>
      <c r="F472" s="13">
        <v>0.89286086428009293</v>
      </c>
      <c r="G472" s="13">
        <v>0.89009596475480213</v>
      </c>
      <c r="H472" s="13">
        <v>0.8873396272235361</v>
      </c>
      <c r="I472" s="13">
        <v>0.88459182517258583</v>
      </c>
      <c r="J472" s="13">
        <v>0.88185253217034654</v>
      </c>
      <c r="K472" s="13">
        <v>0.8791217218670635</v>
      </c>
      <c r="L472" s="13">
        <v>0.87639936799457863</v>
      </c>
      <c r="M472" s="13">
        <v>0.87368544436607798</v>
      </c>
      <c r="N472" s="13">
        <v>0.87097992487583908</v>
      </c>
      <c r="O472" s="13">
        <v>0.86828278349898114</v>
      </c>
      <c r="P472" s="13">
        <v>0.86559399429121331</v>
      </c>
      <c r="Q472" s="13">
        <v>0.86291353138858629</v>
      </c>
      <c r="R472" s="13">
        <v>0.86024136900724257</v>
      </c>
      <c r="S472" s="13">
        <v>0.85757748144316903</v>
      </c>
      <c r="T472" s="13">
        <v>0.85492184307194974</v>
      </c>
      <c r="U472" s="13">
        <v>0.85227442834851885</v>
      </c>
      <c r="V472" s="13">
        <v>0.84963521180691548</v>
      </c>
      <c r="W472" s="13">
        <v>0.84700416806003853</v>
      </c>
      <c r="X472" s="15">
        <v>0.84438127179940248</v>
      </c>
      <c r="Y472" s="112">
        <v>0.84176649779489399</v>
      </c>
    </row>
    <row r="473" spans="1:25" x14ac:dyDescent="0.25">
      <c r="A473" s="11" t="s">
        <v>684</v>
      </c>
      <c r="B473" s="11" t="s">
        <v>781</v>
      </c>
      <c r="C473" s="12">
        <v>0.1001341334660146</v>
      </c>
      <c r="D473" s="12">
        <v>9.9824050642182E-2</v>
      </c>
      <c r="E473" s="13">
        <v>9.9514928043941894E-2</v>
      </c>
      <c r="F473" s="13">
        <v>9.9206762697788095E-2</v>
      </c>
      <c r="G473" s="13">
        <v>9.8899551639422448E-2</v>
      </c>
      <c r="H473" s="13">
        <v>9.8593291913726233E-2</v>
      </c>
      <c r="I473" s="13">
        <v>9.8287980574731759E-2</v>
      </c>
      <c r="J473" s="13">
        <v>9.798361468559405E-2</v>
      </c>
      <c r="K473" s="13">
        <v>9.768019131856262E-2</v>
      </c>
      <c r="L473" s="13">
        <v>9.7377707554953188E-2</v>
      </c>
      <c r="M473" s="13">
        <v>9.7076160485119786E-2</v>
      </c>
      <c r="N473" s="13">
        <v>9.6775547208426571E-2</v>
      </c>
      <c r="O473" s="13">
        <v>9.6475864833220126E-2</v>
      </c>
      <c r="P473" s="13">
        <v>9.6177110476801483E-2</v>
      </c>
      <c r="Q473" s="13">
        <v>9.5879281265398478E-2</v>
      </c>
      <c r="R473" s="13">
        <v>9.5582374334138062E-2</v>
      </c>
      <c r="S473" s="13">
        <v>9.5286386827018801E-2</v>
      </c>
      <c r="T473" s="13">
        <v>9.499131589688331E-2</v>
      </c>
      <c r="U473" s="13">
        <v>9.4697158705390999E-2</v>
      </c>
      <c r="V473" s="13">
        <v>9.4403912422990621E-2</v>
      </c>
      <c r="W473" s="13">
        <v>9.4111574228893186E-2</v>
      </c>
      <c r="X473" s="15">
        <v>9.3820141311044727E-2</v>
      </c>
      <c r="Y473" s="112">
        <v>9.3529610866099344E-2</v>
      </c>
    </row>
    <row r="474" spans="1:25" x14ac:dyDescent="0.25">
      <c r="A474" s="11" t="s">
        <v>684</v>
      </c>
      <c r="B474" s="11" t="s">
        <v>782</v>
      </c>
      <c r="C474" s="12">
        <v>0</v>
      </c>
      <c r="D474" s="12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0</v>
      </c>
      <c r="K474" s="13">
        <v>0</v>
      </c>
      <c r="L474" s="13">
        <v>0</v>
      </c>
      <c r="M474" s="13">
        <v>0</v>
      </c>
      <c r="N474" s="13">
        <v>0</v>
      </c>
      <c r="O474" s="13">
        <v>0</v>
      </c>
      <c r="P474" s="13">
        <v>0</v>
      </c>
      <c r="Q474" s="13">
        <v>0</v>
      </c>
      <c r="R474" s="13">
        <v>0</v>
      </c>
      <c r="S474" s="13">
        <v>0</v>
      </c>
      <c r="T474" s="13">
        <v>0</v>
      </c>
      <c r="U474" s="13">
        <v>0</v>
      </c>
      <c r="V474" s="13">
        <v>0</v>
      </c>
      <c r="W474" s="13">
        <v>0</v>
      </c>
      <c r="X474" s="15">
        <v>0</v>
      </c>
      <c r="Y474" s="112">
        <v>0</v>
      </c>
    </row>
    <row r="475" spans="1:25" x14ac:dyDescent="0.25">
      <c r="A475" s="11" t="s">
        <v>684</v>
      </c>
      <c r="B475" s="11" t="s">
        <v>557</v>
      </c>
      <c r="C475" s="12"/>
      <c r="D475" s="12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5"/>
      <c r="Y475" s="3"/>
    </row>
    <row r="476" spans="1:25" x14ac:dyDescent="0.25">
      <c r="A476" s="11" t="s">
        <v>684</v>
      </c>
      <c r="B476" s="91" t="s">
        <v>560</v>
      </c>
      <c r="C476" s="12"/>
      <c r="D476" s="12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5"/>
      <c r="Y476" s="3"/>
    </row>
    <row r="477" spans="1:25" x14ac:dyDescent="0.25">
      <c r="A477" s="11" t="s">
        <v>685</v>
      </c>
      <c r="B477" s="91" t="s">
        <v>563</v>
      </c>
      <c r="C477" s="12"/>
      <c r="D477" s="12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5"/>
      <c r="Y477" s="3"/>
    </row>
    <row r="478" spans="1:25" x14ac:dyDescent="0.25">
      <c r="A478" s="11" t="s">
        <v>685</v>
      </c>
      <c r="B478" s="11" t="s">
        <v>783</v>
      </c>
      <c r="C478" s="12">
        <v>0.60109683669601111</v>
      </c>
      <c r="D478" s="12">
        <v>0.60905610700601809</v>
      </c>
      <c r="E478" s="13">
        <v>0.61712076796192494</v>
      </c>
      <c r="F478" s="13">
        <v>0.62529221506706434</v>
      </c>
      <c r="G478" s="13">
        <v>0.63357186230297002</v>
      </c>
      <c r="H478" s="13">
        <v>0.64196114237405133</v>
      </c>
      <c r="I478" s="13">
        <v>0.65046150695550731</v>
      </c>
      <c r="J478" s="13">
        <v>0.65907442694452334</v>
      </c>
      <c r="K478" s="13">
        <v>0.66780139271479455</v>
      </c>
      <c r="L478" s="13">
        <v>0.67664391437441884</v>
      </c>
      <c r="M478" s="13">
        <v>0.6856035220272052</v>
      </c>
      <c r="N478" s="13">
        <v>0.69468176603744114</v>
      </c>
      <c r="O478" s="13">
        <v>0.70388021729816741</v>
      </c>
      <c r="P478" s="13">
        <v>0.71320046750300381</v>
      </c>
      <c r="Q478" s="13">
        <v>0.72264412942157508</v>
      </c>
      <c r="R478" s="13">
        <v>0.73221283717858299</v>
      </c>
      <c r="S478" s="13">
        <v>0.74190824653657428</v>
      </c>
      <c r="T478" s="13">
        <v>0.75173203518245302</v>
      </c>
      <c r="U478" s="13">
        <v>0.76168590301778594</v>
      </c>
      <c r="V478" s="13">
        <v>0.77177157245295258</v>
      </c>
      <c r="W478" s="13">
        <v>0.78199078870518957</v>
      </c>
      <c r="X478" s="15">
        <v>0.79234532010058234</v>
      </c>
      <c r="Y478" s="112">
        <v>0.80283695838005464</v>
      </c>
    </row>
    <row r="479" spans="1:25" x14ac:dyDescent="0.25">
      <c r="A479" s="11" t="s">
        <v>685</v>
      </c>
      <c r="B479" s="11" t="s">
        <v>784</v>
      </c>
      <c r="C479" s="12">
        <v>0.25303904637546859</v>
      </c>
      <c r="D479" s="12">
        <v>0.25524048607893512</v>
      </c>
      <c r="E479" s="13">
        <v>0.25746107830782189</v>
      </c>
      <c r="F479" s="13">
        <v>0.25970098968909988</v>
      </c>
      <c r="G479" s="13">
        <v>0.26196038829939505</v>
      </c>
      <c r="H479" s="13">
        <v>0.26423944367759972</v>
      </c>
      <c r="I479" s="13">
        <v>0.26653832683759487</v>
      </c>
      <c r="J479" s="13">
        <v>0.26885721028108189</v>
      </c>
      <c r="K479" s="13">
        <v>0.27119626801052732</v>
      </c>
      <c r="L479" s="13">
        <v>0.27355567554221893</v>
      </c>
      <c r="M479" s="13">
        <v>0.27593560991943622</v>
      </c>
      <c r="N479" s="13">
        <v>0.27833624972573529</v>
      </c>
      <c r="O479" s="13">
        <v>0.28075777509834915</v>
      </c>
      <c r="P479" s="13">
        <v>0.28320036774170476</v>
      </c>
      <c r="Q479" s="13">
        <v>0.28566421094105759</v>
      </c>
      <c r="R479" s="13">
        <v>0.28814948957624481</v>
      </c>
      <c r="S479" s="13">
        <v>0.29065639013555811</v>
      </c>
      <c r="T479" s="13">
        <v>0.29318510072973741</v>
      </c>
      <c r="U479" s="13">
        <v>0.29573581110608615</v>
      </c>
      <c r="V479" s="13">
        <v>0.29830871266270903</v>
      </c>
      <c r="W479" s="13">
        <v>0.30090399846287458</v>
      </c>
      <c r="X479" s="15">
        <v>0.30352186324950153</v>
      </c>
      <c r="Y479" s="112">
        <v>0.3061625034597722</v>
      </c>
    </row>
    <row r="480" spans="1:25" x14ac:dyDescent="0.25">
      <c r="A480" s="11" t="s">
        <v>685</v>
      </c>
      <c r="B480" s="11" t="s">
        <v>785</v>
      </c>
      <c r="C480" s="12">
        <v>3.036468556505623E-2</v>
      </c>
      <c r="D480" s="12">
        <v>3.0477034901646941E-2</v>
      </c>
      <c r="E480" s="13">
        <v>3.0589799930783035E-2</v>
      </c>
      <c r="F480" s="13">
        <v>3.0702982190526931E-2</v>
      </c>
      <c r="G480" s="13">
        <v>3.0816583224631884E-2</v>
      </c>
      <c r="H480" s="13">
        <v>3.0930604582563023E-2</v>
      </c>
      <c r="I480" s="13">
        <v>3.1045047819518508E-2</v>
      </c>
      <c r="J480" s="13">
        <v>3.1159914496450728E-2</v>
      </c>
      <c r="K480" s="13">
        <v>3.1275206180087597E-2</v>
      </c>
      <c r="L480" s="13">
        <v>3.1390924442953924E-2</v>
      </c>
      <c r="M480" s="13">
        <v>3.1507070863392855E-2</v>
      </c>
      <c r="N480" s="13">
        <v>3.1623647025587412E-2</v>
      </c>
      <c r="O480" s="13">
        <v>3.1740654519582086E-2</v>
      </c>
      <c r="P480" s="13">
        <v>3.1858094941304545E-2</v>
      </c>
      <c r="Q480" s="13">
        <v>3.1975969892587372E-2</v>
      </c>
      <c r="R480" s="13">
        <v>3.2094280981189945E-2</v>
      </c>
      <c r="S480" s="13">
        <v>3.2213029820820353E-2</v>
      </c>
      <c r="T480" s="13">
        <v>3.2332218031157385E-2</v>
      </c>
      <c r="U480" s="13">
        <v>3.2451847237872672E-2</v>
      </c>
      <c r="V480" s="13">
        <v>3.2571919072652805E-2</v>
      </c>
      <c r="W480" s="13">
        <v>3.2692435173221616E-2</v>
      </c>
      <c r="X480" s="15">
        <v>3.2813397183362542E-2</v>
      </c>
      <c r="Y480" s="112">
        <v>3.2934806752940984E-2</v>
      </c>
    </row>
    <row r="481" spans="1:25" x14ac:dyDescent="0.25">
      <c r="A481" s="11" t="s">
        <v>685</v>
      </c>
      <c r="B481" s="11" t="s">
        <v>786</v>
      </c>
      <c r="C481" s="12">
        <v>0.43078606629880795</v>
      </c>
      <c r="D481" s="12">
        <v>0.4364902100209796</v>
      </c>
      <c r="E481" s="13">
        <v>0.44226988370604614</v>
      </c>
      <c r="F481" s="13">
        <v>0.44812608746472937</v>
      </c>
      <c r="G481" s="13">
        <v>0.45405983465046179</v>
      </c>
      <c r="H481" s="13">
        <v>0.46007215203473673</v>
      </c>
      <c r="I481" s="13">
        <v>0.46616407998478016</v>
      </c>
      <c r="J481" s="13">
        <v>0.47233667264357493</v>
      </c>
      <c r="K481" s="13">
        <v>0.47859099811226929</v>
      </c>
      <c r="L481" s="13">
        <v>0.48492813863500012</v>
      </c>
      <c r="M481" s="13">
        <v>0.49134919078616363</v>
      </c>
      <c r="N481" s="13">
        <v>0.49785526566016608</v>
      </c>
      <c r="O481" s="13">
        <v>0.50444748906368664</v>
      </c>
      <c r="P481" s="13">
        <v>0.51112700171048608</v>
      </c>
      <c r="Q481" s="13">
        <v>0.51789495941879549</v>
      </c>
      <c r="R481" s="13">
        <v>0.52475253331131766</v>
      </c>
      <c r="S481" s="13">
        <v>0.53170091001787811</v>
      </c>
      <c r="T481" s="13">
        <v>0.53874129188075792</v>
      </c>
      <c r="U481" s="13">
        <v>0.54587489716274651</v>
      </c>
      <c r="V481" s="13">
        <v>0.55310296025794936</v>
      </c>
      <c r="W481" s="13">
        <v>0.56042673190538594</v>
      </c>
      <c r="X481" s="15">
        <v>0.56784747940541747</v>
      </c>
      <c r="Y481" s="112">
        <v>0.57536648683903924</v>
      </c>
    </row>
    <row r="482" spans="1:25" x14ac:dyDescent="0.25">
      <c r="A482" s="11" t="s">
        <v>685</v>
      </c>
      <c r="B482" s="11" t="s">
        <v>787</v>
      </c>
      <c r="C482" s="12">
        <v>0.50091403058000927</v>
      </c>
      <c r="D482" s="12">
        <v>0.50754675583834841</v>
      </c>
      <c r="E482" s="13">
        <v>0.51426730663493747</v>
      </c>
      <c r="F482" s="13">
        <v>0.52107684588922021</v>
      </c>
      <c r="G482" s="13">
        <v>0.52797655191914172</v>
      </c>
      <c r="H482" s="13">
        <v>0.53496761864504272</v>
      </c>
      <c r="I482" s="13">
        <v>0.54205125579625602</v>
      </c>
      <c r="J482" s="13">
        <v>0.54922868912043599</v>
      </c>
      <c r="K482" s="13">
        <v>0.5565011605956619</v>
      </c>
      <c r="L482" s="13">
        <v>0.56386992864534879</v>
      </c>
      <c r="M482" s="13">
        <v>0.57133626835600404</v>
      </c>
      <c r="N482" s="13">
        <v>0.57890147169786743</v>
      </c>
      <c r="O482" s="13">
        <v>0.58656684774847268</v>
      </c>
      <c r="P482" s="13">
        <v>0.59433372291916975</v>
      </c>
      <c r="Q482" s="13">
        <v>0.60220344118464575</v>
      </c>
      <c r="R482" s="13">
        <v>0.61017736431548564</v>
      </c>
      <c r="S482" s="13">
        <v>0.61825687211381175</v>
      </c>
      <c r="T482" s="13">
        <v>0.62644336265204403</v>
      </c>
      <c r="U482" s="13">
        <v>0.63473825251482141</v>
      </c>
      <c r="V482" s="13">
        <v>0.64314297704412693</v>
      </c>
      <c r="W482" s="13">
        <v>0.65165899058765786</v>
      </c>
      <c r="X482" s="15">
        <v>0.66028776675048517</v>
      </c>
      <c r="Y482" s="112">
        <v>0.66903079865004533</v>
      </c>
    </row>
    <row r="483" spans="1:25" x14ac:dyDescent="0.25">
      <c r="A483" s="11" t="s">
        <v>685</v>
      </c>
      <c r="B483" s="11" t="s">
        <v>788</v>
      </c>
      <c r="C483" s="12">
        <v>0</v>
      </c>
      <c r="D483" s="12">
        <v>0</v>
      </c>
      <c r="E483" s="13">
        <v>0</v>
      </c>
      <c r="F483" s="13">
        <v>0</v>
      </c>
      <c r="G483" s="13">
        <v>0</v>
      </c>
      <c r="H483" s="13">
        <v>0</v>
      </c>
      <c r="I483" s="13">
        <v>0</v>
      </c>
      <c r="J483" s="13">
        <v>0</v>
      </c>
      <c r="K483" s="13">
        <v>0</v>
      </c>
      <c r="L483" s="13">
        <v>0</v>
      </c>
      <c r="M483" s="13">
        <v>0</v>
      </c>
      <c r="N483" s="13">
        <v>0</v>
      </c>
      <c r="O483" s="13">
        <v>0</v>
      </c>
      <c r="P483" s="13">
        <v>0</v>
      </c>
      <c r="Q483" s="13">
        <v>0</v>
      </c>
      <c r="R483" s="13">
        <v>0</v>
      </c>
      <c r="S483" s="13">
        <v>0</v>
      </c>
      <c r="T483" s="13">
        <v>0</v>
      </c>
      <c r="U483" s="13">
        <v>0</v>
      </c>
      <c r="V483" s="13">
        <v>0</v>
      </c>
      <c r="W483" s="13">
        <v>0</v>
      </c>
      <c r="X483" s="15">
        <v>0</v>
      </c>
      <c r="Y483" s="112">
        <v>0</v>
      </c>
    </row>
    <row r="484" spans="1:25" x14ac:dyDescent="0.25">
      <c r="A484" s="11" t="s">
        <v>685</v>
      </c>
      <c r="B484" s="11" t="s">
        <v>789</v>
      </c>
      <c r="C484" s="12">
        <v>0</v>
      </c>
      <c r="D484" s="12">
        <v>0</v>
      </c>
      <c r="E484" s="13">
        <v>0</v>
      </c>
      <c r="F484" s="13">
        <v>0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13">
        <v>0</v>
      </c>
      <c r="M484" s="13">
        <v>0</v>
      </c>
      <c r="N484" s="13">
        <v>0</v>
      </c>
      <c r="O484" s="13">
        <v>0</v>
      </c>
      <c r="P484" s="13">
        <v>0</v>
      </c>
      <c r="Q484" s="13">
        <v>0</v>
      </c>
      <c r="R484" s="13">
        <v>0</v>
      </c>
      <c r="S484" s="13">
        <v>0</v>
      </c>
      <c r="T484" s="13">
        <v>0</v>
      </c>
      <c r="U484" s="13">
        <v>0</v>
      </c>
      <c r="V484" s="13">
        <v>0</v>
      </c>
      <c r="W484" s="13">
        <v>0</v>
      </c>
      <c r="X484" s="15">
        <v>0</v>
      </c>
      <c r="Y484" s="112">
        <v>0</v>
      </c>
    </row>
    <row r="485" spans="1:25" x14ac:dyDescent="0.25">
      <c r="A485" s="11" t="s">
        <v>685</v>
      </c>
      <c r="B485" s="11" t="s">
        <v>790</v>
      </c>
      <c r="C485" s="12">
        <v>0</v>
      </c>
      <c r="D485" s="12">
        <v>0</v>
      </c>
      <c r="E485" s="13">
        <v>0</v>
      </c>
      <c r="F485" s="13">
        <v>0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0</v>
      </c>
      <c r="N485" s="13">
        <v>0</v>
      </c>
      <c r="O485" s="13">
        <v>0</v>
      </c>
      <c r="P485" s="13">
        <v>0</v>
      </c>
      <c r="Q485" s="13">
        <v>0</v>
      </c>
      <c r="R485" s="13">
        <v>0</v>
      </c>
      <c r="S485" s="13">
        <v>0</v>
      </c>
      <c r="T485" s="13">
        <v>0</v>
      </c>
      <c r="U485" s="13">
        <v>0</v>
      </c>
      <c r="V485" s="13">
        <v>0</v>
      </c>
      <c r="W485" s="13">
        <v>0</v>
      </c>
      <c r="X485" s="15">
        <v>0</v>
      </c>
      <c r="Y485" s="112">
        <v>0</v>
      </c>
    </row>
    <row r="486" spans="1:25" x14ac:dyDescent="0.25">
      <c r="A486" s="11" t="s">
        <v>685</v>
      </c>
      <c r="B486" s="11" t="s">
        <v>571</v>
      </c>
      <c r="C486" s="12"/>
      <c r="D486" s="12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5"/>
      <c r="Y486" s="3"/>
    </row>
    <row r="487" spans="1:25" x14ac:dyDescent="0.25">
      <c r="A487" s="11" t="s">
        <v>685</v>
      </c>
      <c r="B487" s="11" t="s">
        <v>791</v>
      </c>
      <c r="C487" s="12">
        <v>0.73727483762726076</v>
      </c>
      <c r="D487" s="12">
        <v>0.74000275452648168</v>
      </c>
      <c r="E487" s="13">
        <v>0.74274076471822958</v>
      </c>
      <c r="F487" s="13">
        <v>0.7454889055476871</v>
      </c>
      <c r="G487" s="13">
        <v>0.74824721449821352</v>
      </c>
      <c r="H487" s="13">
        <v>0.75101572919185688</v>
      </c>
      <c r="I487" s="13">
        <v>0.75379448738986676</v>
      </c>
      <c r="J487" s="13">
        <v>0.7565835269932093</v>
      </c>
      <c r="K487" s="13">
        <v>0.75938288604308424</v>
      </c>
      <c r="L487" s="13">
        <v>0.76219260272144362</v>
      </c>
      <c r="M487" s="13">
        <v>0.76501271535151305</v>
      </c>
      <c r="N487" s="13">
        <v>0.76784326239831369</v>
      </c>
      <c r="O487" s="13">
        <v>0.77068428246918752</v>
      </c>
      <c r="P487" s="13">
        <v>0.7735358143143235</v>
      </c>
      <c r="Q487" s="13">
        <v>0.77639789682728655</v>
      </c>
      <c r="R487" s="13">
        <v>0.77927056904554748</v>
      </c>
      <c r="S487" s="13">
        <v>0.78215387015101612</v>
      </c>
      <c r="T487" s="13">
        <v>0.78504783947057488</v>
      </c>
      <c r="U487" s="13">
        <v>0.78795251647661613</v>
      </c>
      <c r="V487" s="13">
        <v>0.7908679407875796</v>
      </c>
      <c r="W487" s="13">
        <v>0.79379415216849369</v>
      </c>
      <c r="X487" s="15">
        <v>0.79673119053151709</v>
      </c>
      <c r="Y487" s="112">
        <v>0.79967909593648379</v>
      </c>
    </row>
    <row r="488" spans="1:25" x14ac:dyDescent="0.25">
      <c r="A488" s="11" t="s">
        <v>685</v>
      </c>
      <c r="B488" s="23" t="s">
        <v>793</v>
      </c>
      <c r="C488" s="21">
        <v>0.41132422079999997</v>
      </c>
      <c r="D488" s="21">
        <f>$C488*(D$285/$C$285)</f>
        <v>0.40880147925837468</v>
      </c>
      <c r="E488" s="21">
        <f t="shared" ref="E488:Y488" si="6">$C488*(E$285/$C$285)</f>
        <v>0.41471001190398915</v>
      </c>
      <c r="F488" s="21">
        <f t="shared" si="6"/>
        <v>0.41480115799747236</v>
      </c>
      <c r="G488" s="21">
        <f t="shared" si="6"/>
        <v>0.41477511773304321</v>
      </c>
      <c r="H488" s="21">
        <f t="shared" si="6"/>
        <v>0.41486752763993412</v>
      </c>
      <c r="I488" s="21">
        <f t="shared" si="6"/>
        <v>0.4142035692152069</v>
      </c>
      <c r="J488" s="21">
        <f t="shared" si="6"/>
        <v>0.41505880675830858</v>
      </c>
      <c r="K488" s="21">
        <f t="shared" si="6"/>
        <v>0.41608009207255842</v>
      </c>
      <c r="L488" s="21">
        <f t="shared" si="6"/>
        <v>0.41726968906577994</v>
      </c>
      <c r="M488" s="21">
        <f t="shared" si="6"/>
        <v>0.41862263492066382</v>
      </c>
      <c r="N488" s="21">
        <f t="shared" si="6"/>
        <v>0.42014365051857999</v>
      </c>
      <c r="O488" s="21">
        <f t="shared" si="6"/>
        <v>0.42249372558210629</v>
      </c>
      <c r="P488" s="21">
        <f t="shared" si="6"/>
        <v>0.42864694656568725</v>
      </c>
      <c r="Q488" s="21">
        <f>$C488*(Q$285/$C$285)</f>
        <v>0.43514916769371897</v>
      </c>
      <c r="R488" s="21">
        <f t="shared" si="6"/>
        <v>0.44201241899792482</v>
      </c>
      <c r="S488" s="21">
        <f t="shared" si="6"/>
        <v>0.44917884782646095</v>
      </c>
      <c r="T488" s="21">
        <f t="shared" si="6"/>
        <v>0.45651012353341375</v>
      </c>
      <c r="U488" s="21">
        <f t="shared" si="6"/>
        <v>0.46411023550042785</v>
      </c>
      <c r="V488" s="21">
        <f t="shared" si="6"/>
        <v>0.47197802497769076</v>
      </c>
      <c r="W488" s="21">
        <f t="shared" si="6"/>
        <v>0.48010799549927069</v>
      </c>
      <c r="X488" s="94">
        <f t="shared" si="6"/>
        <v>0.48849932339492569</v>
      </c>
      <c r="Y488" s="94">
        <f t="shared" si="6"/>
        <v>0.4971515219676968</v>
      </c>
    </row>
    <row r="489" spans="1:25" x14ac:dyDescent="0.25">
      <c r="A489" s="11" t="s">
        <v>685</v>
      </c>
      <c r="B489" s="91" t="s">
        <v>577</v>
      </c>
      <c r="C489" s="12"/>
      <c r="D489" s="12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5"/>
      <c r="Y489" s="3"/>
    </row>
    <row r="490" spans="1:25" x14ac:dyDescent="0.25">
      <c r="A490" s="11" t="s">
        <v>685</v>
      </c>
      <c r="B490" s="11" t="s">
        <v>794</v>
      </c>
      <c r="C490" s="12">
        <v>0.90464125314847099</v>
      </c>
      <c r="D490" s="12">
        <v>0.8959918946980413</v>
      </c>
      <c r="E490" s="13">
        <v>0.88742523356142933</v>
      </c>
      <c r="F490" s="13">
        <v>0.87894047906199091</v>
      </c>
      <c r="G490" s="13">
        <v>0.87053684808281451</v>
      </c>
      <c r="H490" s="13">
        <v>0.86221356499444124</v>
      </c>
      <c r="I490" s="13">
        <v>0.85396986158327726</v>
      </c>
      <c r="J490" s="13">
        <v>0.84580497698068957</v>
      </c>
      <c r="K490" s="13">
        <v>0.83771815759278045</v>
      </c>
      <c r="L490" s="13">
        <v>0.82970865703083319</v>
      </c>
      <c r="M490" s="13">
        <v>0.82177573604242171</v>
      </c>
      <c r="N490" s="13">
        <v>0.81391866244318134</v>
      </c>
      <c r="O490" s="13">
        <v>0.80613671104922924</v>
      </c>
      <c r="P490" s="13">
        <v>0.79842916361023253</v>
      </c>
      <c r="Q490" s="13">
        <v>0.79079530874311621</v>
      </c>
      <c r="R490" s="13">
        <v>0.78323444186640434</v>
      </c>
      <c r="S490" s="13">
        <v>0.77574586513518951</v>
      </c>
      <c r="T490" s="13">
        <v>0.76832888737672345</v>
      </c>
      <c r="U490" s="13">
        <v>0.76098282402662509</v>
      </c>
      <c r="V490" s="13">
        <v>0.75370699706569577</v>
      </c>
      <c r="W490" s="13">
        <v>0.74650073495734126</v>
      </c>
      <c r="X490" s="15">
        <v>0.73936337258559059</v>
      </c>
      <c r="Y490" s="112">
        <v>0.73229425119370806</v>
      </c>
    </row>
    <row r="491" spans="1:25" x14ac:dyDescent="0.25">
      <c r="A491" s="11" t="s">
        <v>685</v>
      </c>
      <c r="B491" s="11" t="s">
        <v>795</v>
      </c>
      <c r="C491" s="12">
        <v>4.0206277917709823E-2</v>
      </c>
      <c r="D491" s="12">
        <v>3.9821861986579617E-2</v>
      </c>
      <c r="E491" s="13">
        <v>3.9441121491619081E-2</v>
      </c>
      <c r="F491" s="13">
        <v>3.9064021291644047E-2</v>
      </c>
      <c r="G491" s="13">
        <v>3.8690526581458426E-2</v>
      </c>
      <c r="H491" s="13">
        <v>3.8320602888641836E-2</v>
      </c>
      <c r="I491" s="13">
        <v>3.795421607036787E-2</v>
      </c>
      <c r="J491" s="13">
        <v>3.7591332310252863E-2</v>
      </c>
      <c r="K491" s="13">
        <v>3.7231918115234679E-2</v>
      </c>
      <c r="L491" s="13">
        <v>3.687594031248146E-2</v>
      </c>
      <c r="M491" s="13">
        <v>3.6523366046329844E-2</v>
      </c>
      <c r="N491" s="13">
        <v>3.6174162775252497E-2</v>
      </c>
      <c r="O491" s="13">
        <v>3.5828298268854621E-2</v>
      </c>
      <c r="P491" s="13">
        <v>3.5485740604899209E-2</v>
      </c>
      <c r="Q491" s="13">
        <v>3.5146458166360708E-2</v>
      </c>
      <c r="R491" s="13">
        <v>3.4810419638506847E-2</v>
      </c>
      <c r="S491" s="13">
        <v>3.4477594006008409E-2</v>
      </c>
      <c r="T491" s="13">
        <v>3.4147950550076592E-2</v>
      </c>
      <c r="U491" s="13">
        <v>3.3821458845627768E-2</v>
      </c>
      <c r="V491" s="13">
        <v>3.3498088758475354E-2</v>
      </c>
      <c r="W491" s="13">
        <v>3.3177810442548493E-2</v>
      </c>
      <c r="X491" s="15">
        <v>3.2860594337137353E-2</v>
      </c>
      <c r="Y491" s="112">
        <v>3.254641116416479E-2</v>
      </c>
    </row>
    <row r="492" spans="1:25" x14ac:dyDescent="0.25">
      <c r="A492" s="11" t="s">
        <v>685</v>
      </c>
      <c r="B492" s="11" t="s">
        <v>796</v>
      </c>
      <c r="C492" s="12">
        <v>0.31451685145305258</v>
      </c>
      <c r="D492" s="12">
        <v>0.31150972683050177</v>
      </c>
      <c r="E492" s="13">
        <v>0.30853135360379436</v>
      </c>
      <c r="F492" s="13">
        <v>0.30558145687818317</v>
      </c>
      <c r="G492" s="13">
        <v>0.30265976438721498</v>
      </c>
      <c r="H492" s="13">
        <v>0.29976600646760132</v>
      </c>
      <c r="I492" s="13">
        <v>0.29689991603432925</v>
      </c>
      <c r="J492" s="13">
        <v>0.29406122855601019</v>
      </c>
      <c r="K492" s="13">
        <v>0.29124968203046475</v>
      </c>
      <c r="L492" s="13">
        <v>0.28846501696054039</v>
      </c>
      <c r="M492" s="13">
        <v>0.28570697633016079</v>
      </c>
      <c r="N492" s="13">
        <v>0.28297530558060413</v>
      </c>
      <c r="O492" s="13">
        <v>0.28026975258700787</v>
      </c>
      <c r="P492" s="13">
        <v>0.27759006763509864</v>
      </c>
      <c r="Q492" s="13">
        <v>0.27493600339814422</v>
      </c>
      <c r="R492" s="13">
        <v>0.27230731491412613</v>
      </c>
      <c r="S492" s="13">
        <v>0.26970375956313025</v>
      </c>
      <c r="T492" s="13">
        <v>0.26712509704495396</v>
      </c>
      <c r="U492" s="13">
        <v>0.26457108935692691</v>
      </c>
      <c r="V492" s="13">
        <v>0.26204150077194427</v>
      </c>
      <c r="W492" s="13">
        <v>0.25953609781670994</v>
      </c>
      <c r="X492" s="15">
        <v>0.25705464925018734</v>
      </c>
      <c r="Y492" s="112">
        <v>0.25459692604225681</v>
      </c>
    </row>
    <row r="493" spans="1:25" x14ac:dyDescent="0.25">
      <c r="A493" s="11" t="s">
        <v>685</v>
      </c>
      <c r="B493" s="3" t="s">
        <v>974</v>
      </c>
      <c r="C493" s="12">
        <v>1.1008089800856842</v>
      </c>
      <c r="D493" s="12">
        <v>1.0902840439067563</v>
      </c>
      <c r="E493" s="13">
        <v>1.0798597376132804</v>
      </c>
      <c r="F493" s="13">
        <v>1.0695350990736412</v>
      </c>
      <c r="G493" s="13">
        <v>1.0593091753552526</v>
      </c>
      <c r="H493" s="13">
        <v>1.049181022636605</v>
      </c>
      <c r="I493" s="13">
        <v>1.0391497061201527</v>
      </c>
      <c r="J493" s="13">
        <v>1.0292142999460361</v>
      </c>
      <c r="K493" s="13">
        <v>1.0193738871066269</v>
      </c>
      <c r="L493" s="13">
        <v>1.0096275593618917</v>
      </c>
      <c r="M493" s="13">
        <v>0.99997441715556312</v>
      </c>
      <c r="N493" s="13">
        <v>0.99041356953211468</v>
      </c>
      <c r="O493" s="13">
        <v>0.98094413405452785</v>
      </c>
      <c r="P493" s="13">
        <v>0.97156523672284545</v>
      </c>
      <c r="Q493" s="13">
        <v>0.96227601189350498</v>
      </c>
      <c r="R493" s="13">
        <v>0.95307560219944165</v>
      </c>
      <c r="S493" s="13">
        <v>0.94396315847095602</v>
      </c>
      <c r="T493" s="13">
        <v>0.9349378396573389</v>
      </c>
      <c r="U493" s="13">
        <v>0.92599881274924423</v>
      </c>
      <c r="V493" s="13">
        <v>0.91714525270180514</v>
      </c>
      <c r="W493" s="13">
        <v>0.90837634235848497</v>
      </c>
      <c r="X493" s="15">
        <v>0.89969127237565572</v>
      </c>
      <c r="Y493" s="112">
        <v>0.89108924114789889</v>
      </c>
    </row>
    <row r="494" spans="1:25" x14ac:dyDescent="0.25">
      <c r="A494" s="11" t="s">
        <v>685</v>
      </c>
      <c r="B494" s="23" t="s">
        <v>798</v>
      </c>
      <c r="C494" s="21">
        <v>2.8</v>
      </c>
      <c r="D494" s="21">
        <f>$C494*(D$292/$C$292)</f>
        <v>2.7278776021060596</v>
      </c>
      <c r="E494" s="21">
        <f t="shared" ref="E494:Y494" si="7">$C494*(E$292/$C$292)</f>
        <v>2.7477109321632756</v>
      </c>
      <c r="F494" s="21">
        <f t="shared" si="7"/>
        <v>2.7143902925555712</v>
      </c>
      <c r="G494" s="21">
        <f t="shared" si="7"/>
        <v>2.6801795811904117</v>
      </c>
      <c r="H494" s="21">
        <f t="shared" si="7"/>
        <v>2.6468480411130808</v>
      </c>
      <c r="I494" s="21">
        <f t="shared" si="7"/>
        <v>2.6137916575351059</v>
      </c>
      <c r="J494" s="21">
        <f t="shared" si="7"/>
        <v>2.5823616340876727</v>
      </c>
      <c r="K494" s="21">
        <f t="shared" si="7"/>
        <v>2.5510511430169993</v>
      </c>
      <c r="L494" s="21">
        <f t="shared" si="7"/>
        <v>2.5198411275401886</v>
      </c>
      <c r="M494" s="21">
        <f t="shared" si="7"/>
        <v>2.4887136754552008</v>
      </c>
      <c r="N494" s="21">
        <f t="shared" si="7"/>
        <v>2.4576495232591764</v>
      </c>
      <c r="O494" s="21">
        <f t="shared" si="7"/>
        <v>2.4344233613904938</v>
      </c>
      <c r="P494" s="21">
        <f t="shared" si="7"/>
        <v>2.4316238247848179</v>
      </c>
      <c r="Q494" s="21">
        <f t="shared" si="7"/>
        <v>2.4289123974643854</v>
      </c>
      <c r="R494" s="21">
        <f t="shared" si="7"/>
        <v>2.4262980952792179</v>
      </c>
      <c r="S494" s="21">
        <f t="shared" si="7"/>
        <v>2.4237846356297146</v>
      </c>
      <c r="T494" s="21">
        <f t="shared" si="7"/>
        <v>2.4253983154138137</v>
      </c>
      <c r="U494" s="21">
        <f t="shared" si="7"/>
        <v>2.427125540955323</v>
      </c>
      <c r="V494" s="21">
        <f t="shared" si="7"/>
        <v>2.4289676841392143</v>
      </c>
      <c r="W494" s="21">
        <f t="shared" si="7"/>
        <v>2.4309252751656634</v>
      </c>
      <c r="X494" s="21">
        <f t="shared" si="7"/>
        <v>2.4329992667099667</v>
      </c>
      <c r="Y494" s="21">
        <f t="shared" si="7"/>
        <v>2.435190541642303</v>
      </c>
    </row>
    <row r="495" spans="1:25" x14ac:dyDescent="0.25">
      <c r="A495" s="11" t="s">
        <v>685</v>
      </c>
      <c r="B495" s="23" t="s">
        <v>799</v>
      </c>
      <c r="C495" s="21">
        <v>0.47976187499999995</v>
      </c>
      <c r="D495" s="21">
        <f>$C495*(D$292/$C$292)</f>
        <v>0.46740416898460962</v>
      </c>
      <c r="E495" s="21">
        <f t="shared" ref="E495:Y495" si="8">$C495*(E$292/$C$292)</f>
        <v>0.47080248170451816</v>
      </c>
      <c r="F495" s="21">
        <f t="shared" si="8"/>
        <v>0.46509320579937835</v>
      </c>
      <c r="G495" s="21">
        <f t="shared" si="8"/>
        <v>0.45923142186022381</v>
      </c>
      <c r="H495" s="21">
        <f t="shared" si="8"/>
        <v>0.45352027823017449</v>
      </c>
      <c r="I495" s="21">
        <f t="shared" si="8"/>
        <v>0.4478562808851429</v>
      </c>
      <c r="J495" s="21">
        <f t="shared" si="8"/>
        <v>0.44247094982070206</v>
      </c>
      <c r="K495" s="21">
        <f t="shared" si="8"/>
        <v>0.43710609985526028</v>
      </c>
      <c r="L495" s="21">
        <f t="shared" si="8"/>
        <v>0.43175846573242677</v>
      </c>
      <c r="M495" s="21">
        <f t="shared" si="8"/>
        <v>0.42642497831233162</v>
      </c>
      <c r="N495" s="21">
        <f t="shared" si="8"/>
        <v>0.42110233691845661</v>
      </c>
      <c r="O495" s="21">
        <f t="shared" si="8"/>
        <v>0.41712268443018069</v>
      </c>
      <c r="P495" s="21">
        <f t="shared" si="8"/>
        <v>0.41664300195479842</v>
      </c>
      <c r="Q495" s="21">
        <f t="shared" si="8"/>
        <v>0.4161784164350924</v>
      </c>
      <c r="R495" s="21">
        <f t="shared" si="8"/>
        <v>0.41573047267860225</v>
      </c>
      <c r="S495" s="21">
        <f t="shared" si="8"/>
        <v>0.41529980763782276</v>
      </c>
      <c r="T495" s="21">
        <f t="shared" si="8"/>
        <v>0.4155763012231331</v>
      </c>
      <c r="U495" s="21">
        <f t="shared" si="8"/>
        <v>0.41587225013896967</v>
      </c>
      <c r="V495" s="21">
        <f t="shared" si="8"/>
        <v>0.41618788944894181</v>
      </c>
      <c r="W495" s="21">
        <f t="shared" si="8"/>
        <v>0.41652330999941772</v>
      </c>
      <c r="X495" s="21">
        <f t="shared" si="8"/>
        <v>0.41687867502514236</v>
      </c>
      <c r="Y495" s="21">
        <f t="shared" si="8"/>
        <v>0.41725413580020598</v>
      </c>
    </row>
    <row r="496" spans="1:25" x14ac:dyDescent="0.25">
      <c r="A496" s="11" t="s">
        <v>685</v>
      </c>
      <c r="B496" s="23" t="s">
        <v>800</v>
      </c>
      <c r="C496" s="21">
        <v>0.76</v>
      </c>
      <c r="D496" s="21">
        <f>$C496*(D$292/$C$292)</f>
        <v>0.74042392057164474</v>
      </c>
      <c r="E496" s="21">
        <f>$C496*(E$292/$C$292)</f>
        <v>0.74580725301574635</v>
      </c>
      <c r="F496" s="21">
        <f t="shared" ref="F496:Y496" si="9">$C496*(F$292/$C$292)</f>
        <v>0.73676307940794084</v>
      </c>
      <c r="G496" s="21">
        <f t="shared" si="9"/>
        <v>0.72747731489454037</v>
      </c>
      <c r="H496" s="21">
        <f t="shared" si="9"/>
        <v>0.7184301825878362</v>
      </c>
      <c r="I496" s="21">
        <f t="shared" si="9"/>
        <v>0.70945773561667158</v>
      </c>
      <c r="J496" s="21">
        <f t="shared" si="9"/>
        <v>0.70092672925236832</v>
      </c>
      <c r="K496" s="21">
        <f t="shared" si="9"/>
        <v>0.69242816739032842</v>
      </c>
      <c r="L496" s="21">
        <f t="shared" si="9"/>
        <v>0.68395687747519407</v>
      </c>
      <c r="M496" s="21">
        <f t="shared" si="9"/>
        <v>0.67550799762355451</v>
      </c>
      <c r="N496" s="21">
        <f t="shared" si="9"/>
        <v>0.66707629917034794</v>
      </c>
      <c r="O496" s="21">
        <f t="shared" si="9"/>
        <v>0.66077205523456273</v>
      </c>
      <c r="P496" s="21">
        <f t="shared" si="9"/>
        <v>0.66001218101302195</v>
      </c>
      <c r="Q496" s="21">
        <f t="shared" si="9"/>
        <v>0.65927622216890458</v>
      </c>
      <c r="R496" s="21">
        <f t="shared" si="9"/>
        <v>0.65856662586150216</v>
      </c>
      <c r="S496" s="21">
        <f t="shared" si="9"/>
        <v>0.65788440109949409</v>
      </c>
      <c r="T496" s="21">
        <f t="shared" si="9"/>
        <v>0.6583223998980352</v>
      </c>
      <c r="U496" s="21">
        <f t="shared" si="9"/>
        <v>0.65879121825930198</v>
      </c>
      <c r="V496" s="21">
        <f t="shared" si="9"/>
        <v>0.65929122855207245</v>
      </c>
      <c r="W496" s="21">
        <f t="shared" si="9"/>
        <v>0.65982257468782302</v>
      </c>
      <c r="X496" s="21">
        <f t="shared" si="9"/>
        <v>0.66038551524984812</v>
      </c>
      <c r="Y496" s="21">
        <f t="shared" si="9"/>
        <v>0.66098028987433943</v>
      </c>
    </row>
    <row r="497" spans="1:25" x14ac:dyDescent="0.25">
      <c r="A497" s="11" t="s">
        <v>685</v>
      </c>
      <c r="B497" s="11" t="s">
        <v>801</v>
      </c>
      <c r="C497" s="12">
        <v>0</v>
      </c>
      <c r="D497" s="12">
        <v>0</v>
      </c>
      <c r="E497" s="13">
        <v>0</v>
      </c>
      <c r="F497" s="13">
        <v>0</v>
      </c>
      <c r="G497" s="13">
        <v>0</v>
      </c>
      <c r="H497" s="13">
        <v>0</v>
      </c>
      <c r="I497" s="13">
        <v>0</v>
      </c>
      <c r="J497" s="13">
        <v>0</v>
      </c>
      <c r="K497" s="13">
        <v>0</v>
      </c>
      <c r="L497" s="13">
        <v>0</v>
      </c>
      <c r="M497" s="13">
        <v>0</v>
      </c>
      <c r="N497" s="13">
        <v>0</v>
      </c>
      <c r="O497" s="13">
        <v>0</v>
      </c>
      <c r="P497" s="13">
        <v>0</v>
      </c>
      <c r="Q497" s="13">
        <v>0</v>
      </c>
      <c r="R497" s="13">
        <v>0</v>
      </c>
      <c r="S497" s="13">
        <v>0</v>
      </c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1</v>
      </c>
    </row>
    <row r="498" spans="1:25" x14ac:dyDescent="0.25">
      <c r="A498" s="11" t="s">
        <v>685</v>
      </c>
      <c r="B498" s="23" t="s">
        <v>802</v>
      </c>
      <c r="C498" s="21">
        <v>6.6</v>
      </c>
      <c r="D498" s="21">
        <f>$C498*(D$292/$C$292)</f>
        <v>6.4299972049642831</v>
      </c>
      <c r="E498" s="21">
        <f t="shared" ref="E498:Y498" si="10">$C498*(E$292/$C$292)</f>
        <v>6.4767471972420072</v>
      </c>
      <c r="F498" s="21">
        <f t="shared" si="10"/>
        <v>6.398205689595275</v>
      </c>
      <c r="G498" s="21">
        <f t="shared" si="10"/>
        <v>6.3175661556631137</v>
      </c>
      <c r="H498" s="21">
        <f t="shared" si="10"/>
        <v>6.2389989540522617</v>
      </c>
      <c r="I498" s="21">
        <f t="shared" si="10"/>
        <v>6.1610803356184638</v>
      </c>
      <c r="J498" s="21">
        <f t="shared" si="10"/>
        <v>6.0869952803495142</v>
      </c>
      <c r="K498" s="21">
        <f t="shared" si="10"/>
        <v>6.0131919799686413</v>
      </c>
      <c r="L498" s="21">
        <f t="shared" si="10"/>
        <v>5.939625514916159</v>
      </c>
      <c r="M498" s="21">
        <f t="shared" si="10"/>
        <v>5.866253663572973</v>
      </c>
      <c r="N498" s="21">
        <f t="shared" si="10"/>
        <v>5.7930310191109164</v>
      </c>
      <c r="O498" s="21">
        <f t="shared" si="10"/>
        <v>5.7382836375633071</v>
      </c>
      <c r="P498" s="21">
        <f t="shared" si="10"/>
        <v>5.7316847298499276</v>
      </c>
      <c r="Q498" s="21">
        <f t="shared" si="10"/>
        <v>5.7252935083089085</v>
      </c>
      <c r="R498" s="21">
        <f t="shared" si="10"/>
        <v>5.7191312245867287</v>
      </c>
      <c r="S498" s="21">
        <f t="shared" si="10"/>
        <v>5.7132066411271847</v>
      </c>
      <c r="T498" s="21">
        <f t="shared" si="10"/>
        <v>5.7170103149039901</v>
      </c>
      <c r="U498" s="21">
        <f t="shared" si="10"/>
        <v>5.721081632251833</v>
      </c>
      <c r="V498" s="21">
        <f t="shared" si="10"/>
        <v>5.7254238268995765</v>
      </c>
      <c r="W498" s="21">
        <f t="shared" si="10"/>
        <v>5.7300381486047778</v>
      </c>
      <c r="X498" s="21">
        <f t="shared" si="10"/>
        <v>5.7349268429592071</v>
      </c>
      <c r="Y498" s="21">
        <f t="shared" si="10"/>
        <v>5.7400919910140003</v>
      </c>
    </row>
    <row r="499" spans="1:25" x14ac:dyDescent="0.25">
      <c r="A499" s="11" t="s">
        <v>685</v>
      </c>
      <c r="B499" s="91" t="s">
        <v>580</v>
      </c>
      <c r="C499" s="12"/>
      <c r="D499" s="12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5"/>
      <c r="Y499" s="3"/>
    </row>
    <row r="500" spans="1:25" x14ac:dyDescent="0.25">
      <c r="A500" s="11" t="s">
        <v>685</v>
      </c>
      <c r="B500" s="11" t="s">
        <v>803</v>
      </c>
      <c r="C500" s="12">
        <v>0</v>
      </c>
      <c r="D500" s="12">
        <v>0</v>
      </c>
      <c r="E500" s="13">
        <v>0</v>
      </c>
      <c r="F500" s="13">
        <v>0</v>
      </c>
      <c r="G500" s="13">
        <v>0</v>
      </c>
      <c r="H500" s="13">
        <v>0</v>
      </c>
      <c r="I500" s="13">
        <v>0</v>
      </c>
      <c r="J500" s="13">
        <v>0</v>
      </c>
      <c r="K500" s="13">
        <v>0</v>
      </c>
      <c r="L500" s="13">
        <v>0</v>
      </c>
      <c r="M500" s="13">
        <v>0</v>
      </c>
      <c r="N500" s="13">
        <v>0</v>
      </c>
      <c r="O500" s="13">
        <v>0</v>
      </c>
      <c r="P500" s="13">
        <v>0</v>
      </c>
      <c r="Q500" s="13">
        <v>0</v>
      </c>
      <c r="R500" s="13">
        <v>0</v>
      </c>
      <c r="S500" s="13">
        <v>0</v>
      </c>
      <c r="T500" s="13">
        <v>0</v>
      </c>
      <c r="U500" s="13">
        <v>0</v>
      </c>
      <c r="V500" s="13">
        <v>0</v>
      </c>
      <c r="W500" s="13">
        <v>0</v>
      </c>
      <c r="X500" s="15">
        <v>0</v>
      </c>
      <c r="Y500" s="3"/>
    </row>
    <row r="501" spans="1:25" x14ac:dyDescent="0.25">
      <c r="A501" s="11" t="s">
        <v>686</v>
      </c>
      <c r="B501" s="91" t="s">
        <v>586</v>
      </c>
      <c r="C501" s="12"/>
      <c r="D501" s="12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5"/>
      <c r="Y501" s="3"/>
    </row>
    <row r="502" spans="1:25" x14ac:dyDescent="0.25">
      <c r="A502" s="11" t="s">
        <v>686</v>
      </c>
      <c r="B502" s="11" t="s">
        <v>804</v>
      </c>
      <c r="C502" s="12">
        <v>1.2979277384821257</v>
      </c>
      <c r="D502" s="12">
        <v>1.3109070158669471</v>
      </c>
      <c r="E502" s="13">
        <v>1.3240160860256165</v>
      </c>
      <c r="F502" s="13">
        <v>1.3372562468858729</v>
      </c>
      <c r="G502" s="13">
        <v>1.3506288093547314</v>
      </c>
      <c r="H502" s="13">
        <v>1.3641350974482789</v>
      </c>
      <c r="I502" s="13">
        <v>1.3777764484227617</v>
      </c>
      <c r="J502" s="13">
        <v>1.3915542129069893</v>
      </c>
      <c r="K502" s="13">
        <v>1.4054697550360593</v>
      </c>
      <c r="L502" s="13">
        <v>1.4195244525864199</v>
      </c>
      <c r="M502" s="13">
        <v>1.4337196971122839</v>
      </c>
      <c r="N502" s="13">
        <v>1.4480568940834069</v>
      </c>
      <c r="O502" s="13">
        <v>1.4625374630242409</v>
      </c>
      <c r="P502" s="13">
        <v>1.4771628376544834</v>
      </c>
      <c r="Q502" s="13">
        <v>1.4919344660310283</v>
      </c>
      <c r="R502" s="13">
        <v>1.5068538106913387</v>
      </c>
      <c r="S502" s="13">
        <v>1.5219223487982521</v>
      </c>
      <c r="T502" s="13">
        <v>1.5371415722862345</v>
      </c>
      <c r="U502" s="13">
        <v>1.5525129880090969</v>
      </c>
      <c r="V502" s="13">
        <v>1.5680381178891878</v>
      </c>
      <c r="W502" s="13">
        <v>1.5837184990680797</v>
      </c>
      <c r="X502" s="15">
        <v>1.5995556840587606</v>
      </c>
      <c r="Y502" s="112">
        <v>1.615551240899348</v>
      </c>
    </row>
    <row r="503" spans="1:25" x14ac:dyDescent="0.25">
      <c r="A503" s="11" t="s">
        <v>686</v>
      </c>
      <c r="B503" s="11" t="s">
        <v>805</v>
      </c>
      <c r="C503" s="12">
        <v>0.96845377409820155</v>
      </c>
      <c r="D503" s="12">
        <v>0.96746465555029115</v>
      </c>
      <c r="E503" s="13">
        <v>0.96647654722664544</v>
      </c>
      <c r="F503" s="13">
        <v>0.96548944809548398</v>
      </c>
      <c r="G503" s="13">
        <v>0.96450335712608037</v>
      </c>
      <c r="H503" s="13">
        <v>0.96351827328876083</v>
      </c>
      <c r="I503" s="13">
        <v>0.96253419555490316</v>
      </c>
      <c r="J503" s="13">
        <v>0.96155112289693556</v>
      </c>
      <c r="K503" s="13">
        <v>0.96056905428833617</v>
      </c>
      <c r="L503" s="13">
        <v>0.95958798870363116</v>
      </c>
      <c r="M503" s="13">
        <v>0.95860792511839432</v>
      </c>
      <c r="N503" s="13">
        <v>0.95762886250924562</v>
      </c>
      <c r="O503" s="13">
        <v>0.95665079985385015</v>
      </c>
      <c r="P503" s="13">
        <v>0.95567373613091722</v>
      </c>
      <c r="Q503" s="13">
        <v>0.95469767032019948</v>
      </c>
      <c r="R503" s="13">
        <v>0.95372260140249099</v>
      </c>
      <c r="S503" s="13">
        <v>0.95274852835962742</v>
      </c>
      <c r="T503" s="13">
        <v>0.95177545017448384</v>
      </c>
      <c r="U503" s="13">
        <v>0.95080336583097458</v>
      </c>
      <c r="V503" s="13">
        <v>0.94983227431405126</v>
      </c>
      <c r="W503" s="13">
        <v>0.94886217460970268</v>
      </c>
      <c r="X503" s="15">
        <v>0.94789306570495291</v>
      </c>
      <c r="Y503" s="112">
        <v>0.94692494658786075</v>
      </c>
    </row>
    <row r="504" spans="1:25" x14ac:dyDescent="0.25">
      <c r="A504" s="11" t="s">
        <v>686</v>
      </c>
      <c r="B504" s="11" t="s">
        <v>807</v>
      </c>
      <c r="C504" s="12">
        <v>0.79872476214284671</v>
      </c>
      <c r="D504" s="12">
        <v>0.79790899426828144</v>
      </c>
      <c r="E504" s="13">
        <v>0.79709405956836732</v>
      </c>
      <c r="F504" s="13">
        <v>0.79627995719215183</v>
      </c>
      <c r="G504" s="13">
        <v>0.79546668628955086</v>
      </c>
      <c r="H504" s="13">
        <v>0.79465424601134904</v>
      </c>
      <c r="I504" s="13">
        <v>0.79384263550919842</v>
      </c>
      <c r="J504" s="13">
        <v>0.79303185393561704</v>
      </c>
      <c r="K504" s="13">
        <v>0.79222190044398866</v>
      </c>
      <c r="L504" s="13">
        <v>0.79141277418856193</v>
      </c>
      <c r="M504" s="13">
        <v>0.79060447432444902</v>
      </c>
      <c r="N504" s="13">
        <v>0.78979700000762521</v>
      </c>
      <c r="O504" s="13">
        <v>0.78899035039492782</v>
      </c>
      <c r="P504" s="13">
        <v>0.78818452464405542</v>
      </c>
      <c r="Q504" s="13">
        <v>0.78737952191356642</v>
      </c>
      <c r="R504" s="13">
        <v>0.78657534136287899</v>
      </c>
      <c r="S504" s="13">
        <v>0.78577198215226984</v>
      </c>
      <c r="T504" s="13">
        <v>0.78496944344287312</v>
      </c>
      <c r="U504" s="13">
        <v>0.78416772439667992</v>
      </c>
      <c r="V504" s="13">
        <v>0.78336682417653702</v>
      </c>
      <c r="W504" s="13">
        <v>0.78256674194614628</v>
      </c>
      <c r="X504" s="15">
        <v>0.78176747687006398</v>
      </c>
      <c r="Y504" s="112">
        <v>0.78096902811369939</v>
      </c>
    </row>
    <row r="505" spans="1:25" x14ac:dyDescent="0.25">
      <c r="A505" s="11" t="s">
        <v>686</v>
      </c>
      <c r="B505" s="11" t="s">
        <v>808</v>
      </c>
      <c r="C505" s="12">
        <v>0</v>
      </c>
      <c r="D505" s="12">
        <v>0</v>
      </c>
      <c r="E505" s="13">
        <v>0</v>
      </c>
      <c r="F505" s="13">
        <v>0</v>
      </c>
      <c r="G505" s="13">
        <v>0</v>
      </c>
      <c r="H505" s="13">
        <v>0</v>
      </c>
      <c r="I505" s="13">
        <v>0</v>
      </c>
      <c r="J505" s="13">
        <v>0</v>
      </c>
      <c r="K505" s="13">
        <v>0</v>
      </c>
      <c r="L505" s="13">
        <v>0</v>
      </c>
      <c r="M505" s="13">
        <v>0</v>
      </c>
      <c r="N505" s="13">
        <v>0</v>
      </c>
      <c r="O505" s="13">
        <v>0</v>
      </c>
      <c r="P505" s="13">
        <v>0</v>
      </c>
      <c r="Q505" s="13">
        <v>0</v>
      </c>
      <c r="R505" s="13">
        <v>0</v>
      </c>
      <c r="S505" s="13">
        <v>0</v>
      </c>
      <c r="T505" s="13">
        <v>0</v>
      </c>
      <c r="U505" s="13">
        <v>0</v>
      </c>
      <c r="V505" s="13">
        <v>0</v>
      </c>
      <c r="W505" s="13">
        <v>0</v>
      </c>
      <c r="X505" s="15">
        <v>0</v>
      </c>
      <c r="Y505" s="112">
        <v>0</v>
      </c>
    </row>
    <row r="506" spans="1:25" x14ac:dyDescent="0.25">
      <c r="A506" s="11" t="s">
        <v>686</v>
      </c>
      <c r="B506" s="91" t="s">
        <v>592</v>
      </c>
      <c r="C506" s="12"/>
      <c r="D506" s="12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5"/>
      <c r="Y506" s="3"/>
    </row>
    <row r="507" spans="1:25" x14ac:dyDescent="0.25">
      <c r="A507" s="11" t="s">
        <v>686</v>
      </c>
      <c r="B507" s="11" t="s">
        <v>809</v>
      </c>
      <c r="C507" s="12">
        <v>5.9907746478873231E-2</v>
      </c>
      <c r="D507" s="12">
        <v>5.9663805557298541E-2</v>
      </c>
      <c r="E507" s="13">
        <v>5.9420857949221952E-2</v>
      </c>
      <c r="F507" s="13">
        <v>5.9178899609927657E-2</v>
      </c>
      <c r="G507" s="13">
        <v>5.8937926511169671E-2</v>
      </c>
      <c r="H507" s="13">
        <v>5.8697934641104808E-2</v>
      </c>
      <c r="I507" s="13">
        <v>5.8458920004225888E-2</v>
      </c>
      <c r="J507" s="13">
        <v>5.82208786212952E-2</v>
      </c>
      <c r="K507" s="13">
        <v>5.7983806529278259E-2</v>
      </c>
      <c r="L507" s="13">
        <v>5.7747699781277834E-2</v>
      </c>
      <c r="M507" s="13">
        <v>5.7512554446468224E-2</v>
      </c>
      <c r="N507" s="13">
        <v>5.7278366610029843E-2</v>
      </c>
      <c r="O507" s="13">
        <v>5.704513237308402E-2</v>
      </c>
      <c r="P507" s="13">
        <v>5.6812847852628086E-2</v>
      </c>
      <c r="Q507" s="13">
        <v>5.6581509181470757E-2</v>
      </c>
      <c r="R507" s="13">
        <v>5.6351112508167704E-2</v>
      </c>
      <c r="S507" s="13">
        <v>5.6121653996957482E-2</v>
      </c>
      <c r="T507" s="13">
        <v>5.5893129827697639E-2</v>
      </c>
      <c r="U507" s="13">
        <v>5.566553619580112E-2</v>
      </c>
      <c r="V507" s="13">
        <v>5.5438869312172942E-2</v>
      </c>
      <c r="W507" s="13">
        <v>5.5213125403147087E-2</v>
      </c>
      <c r="X507" s="15">
        <v>5.498830071042371E-2</v>
      </c>
      <c r="Y507" s="112">
        <v>5.4764391491006523E-2</v>
      </c>
    </row>
    <row r="508" spans="1:25" x14ac:dyDescent="0.25">
      <c r="A508" s="11" t="s">
        <v>686</v>
      </c>
      <c r="B508" s="17" t="s">
        <v>810</v>
      </c>
      <c r="C508" s="12">
        <v>0.59907746478873236</v>
      </c>
      <c r="D508" s="12">
        <v>0.59663805557298544</v>
      </c>
      <c r="E508" s="13">
        <v>0.59420857949221961</v>
      </c>
      <c r="F508" s="13">
        <v>0.59178899609927649</v>
      </c>
      <c r="G508" s="13">
        <v>0.58937926511169658</v>
      </c>
      <c r="H508" s="13">
        <v>0.58697934641104799</v>
      </c>
      <c r="I508" s="13">
        <v>0.58458920004225878</v>
      </c>
      <c r="J508" s="13">
        <v>0.58220878621295191</v>
      </c>
      <c r="K508" s="13">
        <v>0.57983806529278237</v>
      </c>
      <c r="L508" s="13">
        <v>0.57747699781277817</v>
      </c>
      <c r="M508" s="13">
        <v>0.57512554446468211</v>
      </c>
      <c r="N508" s="13">
        <v>0.57278366610029829</v>
      </c>
      <c r="O508" s="13">
        <v>0.57045132373084007</v>
      </c>
      <c r="P508" s="13">
        <v>0.56812847852628068</v>
      </c>
      <c r="Q508" s="13">
        <v>0.56581509181470746</v>
      </c>
      <c r="R508" s="13">
        <v>0.56351112508167689</v>
      </c>
      <c r="S508" s="13">
        <v>0.56121653996957477</v>
      </c>
      <c r="T508" s="13">
        <v>0.5589312982769763</v>
      </c>
      <c r="U508" s="13">
        <v>0.55665536195801113</v>
      </c>
      <c r="V508" s="13">
        <v>0.55438869312172934</v>
      </c>
      <c r="W508" s="13">
        <v>0.55213125403147079</v>
      </c>
      <c r="X508" s="15">
        <v>0.54988300710423699</v>
      </c>
      <c r="Y508" s="112">
        <v>0.54764391491006514</v>
      </c>
    </row>
    <row r="509" spans="1:25" x14ac:dyDescent="0.25">
      <c r="A509" s="11" t="s">
        <v>686</v>
      </c>
      <c r="B509" s="11" t="s">
        <v>811</v>
      </c>
      <c r="C509" s="12">
        <v>1.1981549295774647</v>
      </c>
      <c r="D509" s="12">
        <v>1.2073807225352111</v>
      </c>
      <c r="E509" s="13">
        <v>1.2166775540987322</v>
      </c>
      <c r="F509" s="13">
        <v>1.2260459712652925</v>
      </c>
      <c r="G509" s="13">
        <v>1.2354865252440355</v>
      </c>
      <c r="H509" s="13">
        <v>1.2449997714884145</v>
      </c>
      <c r="I509" s="13">
        <v>1.2545862697288754</v>
      </c>
      <c r="J509" s="13">
        <v>1.2642465840057879</v>
      </c>
      <c r="K509" s="13">
        <v>1.2739812827026324</v>
      </c>
      <c r="L509" s="13">
        <v>1.2837909385794426</v>
      </c>
      <c r="M509" s="13">
        <v>1.2936761288065044</v>
      </c>
      <c r="N509" s="13">
        <v>1.3036374349983146</v>
      </c>
      <c r="O509" s="13">
        <v>1.3136754432478015</v>
      </c>
      <c r="P509" s="13">
        <v>1.3237907441608097</v>
      </c>
      <c r="Q509" s="13">
        <v>1.333983932890848</v>
      </c>
      <c r="R509" s="13">
        <v>1.3442556091741076</v>
      </c>
      <c r="S509" s="13">
        <v>1.3546063773647483</v>
      </c>
      <c r="T509" s="13">
        <v>1.365036846470457</v>
      </c>
      <c r="U509" s="13">
        <v>1.3755476301882796</v>
      </c>
      <c r="V509" s="13">
        <v>1.3861393469407295</v>
      </c>
      <c r="W509" s="13">
        <v>1.3968126199121729</v>
      </c>
      <c r="X509" s="15">
        <v>1.4075680770854968</v>
      </c>
      <c r="Y509" s="112">
        <v>1.418406351279055</v>
      </c>
    </row>
    <row r="510" spans="1:25" x14ac:dyDescent="0.25">
      <c r="A510" s="11" t="s">
        <v>686</v>
      </c>
      <c r="B510" s="91" t="s">
        <v>597</v>
      </c>
      <c r="C510" s="12"/>
      <c r="D510" s="12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5"/>
      <c r="Y510" s="3"/>
    </row>
    <row r="511" spans="1:25" x14ac:dyDescent="0.25">
      <c r="A511" s="11" t="s">
        <v>686</v>
      </c>
      <c r="B511" s="11" t="s">
        <v>812</v>
      </c>
      <c r="C511" s="12">
        <v>1.0000652181878138</v>
      </c>
      <c r="D511" s="12">
        <v>1.0006415304488696</v>
      </c>
      <c r="E511" s="13">
        <v>1.001218174824088</v>
      </c>
      <c r="F511" s="13">
        <v>1.0017951515048575</v>
      </c>
      <c r="G511" s="13">
        <v>1.0023724606826778</v>
      </c>
      <c r="H511" s="13">
        <v>1.0029501025491585</v>
      </c>
      <c r="I511" s="13">
        <v>1.0035280772960191</v>
      </c>
      <c r="J511" s="13">
        <v>1.0041063851150909</v>
      </c>
      <c r="K511" s="13">
        <v>1.0046850261983145</v>
      </c>
      <c r="L511" s="13">
        <v>1.0052640007377416</v>
      </c>
      <c r="M511" s="13">
        <v>1.0058433089255348</v>
      </c>
      <c r="N511" s="13">
        <v>1.0064229509539668</v>
      </c>
      <c r="O511" s="13">
        <v>1.0070029270154219</v>
      </c>
      <c r="P511" s="13">
        <v>1.007583237302395</v>
      </c>
      <c r="Q511" s="13">
        <v>1.0081638820074912</v>
      </c>
      <c r="R511" s="13">
        <v>1.0087448613234278</v>
      </c>
      <c r="S511" s="13">
        <v>1.0093261754430323</v>
      </c>
      <c r="T511" s="13">
        <v>1.0099078245592434</v>
      </c>
      <c r="U511" s="13">
        <v>1.0104898088651115</v>
      </c>
      <c r="V511" s="13">
        <v>1.0110721285537978</v>
      </c>
      <c r="W511" s="13">
        <v>1.0116547838185748</v>
      </c>
      <c r="X511" s="15">
        <v>1.0122377748528266</v>
      </c>
      <c r="Y511" s="112">
        <v>1.0128211018500486</v>
      </c>
    </row>
    <row r="512" spans="1:25" x14ac:dyDescent="0.25">
      <c r="A512" s="11" t="s">
        <v>686</v>
      </c>
      <c r="B512" s="11" t="s">
        <v>813</v>
      </c>
      <c r="C512" s="12">
        <v>3.8502510900230829</v>
      </c>
      <c r="D512" s="12">
        <v>3.8849033498332899</v>
      </c>
      <c r="E512" s="13">
        <v>3.9198674799817894</v>
      </c>
      <c r="F512" s="13">
        <v>3.9551462873016248</v>
      </c>
      <c r="G512" s="13">
        <v>3.9907426038873393</v>
      </c>
      <c r="H512" s="13">
        <v>4.0266592873223246</v>
      </c>
      <c r="I512" s="13">
        <v>4.0628992209082249</v>
      </c>
      <c r="J512" s="13">
        <v>4.0994653138963981</v>
      </c>
      <c r="K512" s="13">
        <v>4.136360501721466</v>
      </c>
      <c r="L512" s="13">
        <v>4.1735877462369588</v>
      </c>
      <c r="M512" s="13">
        <v>4.2111500359530902</v>
      </c>
      <c r="N512" s="13">
        <v>4.249050386276668</v>
      </c>
      <c r="O512" s="13">
        <v>4.2872918397531565</v>
      </c>
      <c r="P512" s="13">
        <v>4.3258774663109349</v>
      </c>
      <c r="Q512" s="13">
        <v>4.3648103635077327</v>
      </c>
      <c r="R512" s="13">
        <v>4.4040936567793016</v>
      </c>
      <c r="S512" s="13">
        <v>4.4437304996903153</v>
      </c>
      <c r="T512" s="13">
        <v>4.4837240741875268</v>
      </c>
      <c r="U512" s="13">
        <v>4.5240775908552147</v>
      </c>
      <c r="V512" s="13">
        <v>4.5647942891729105</v>
      </c>
      <c r="W512" s="13">
        <v>4.605877437775467</v>
      </c>
      <c r="X512" s="15">
        <v>4.6473303347154458</v>
      </c>
      <c r="Y512" s="112">
        <v>4.6891563077278837</v>
      </c>
    </row>
    <row r="513" spans="1:25" x14ac:dyDescent="0.25">
      <c r="A513" s="11" t="s">
        <v>686</v>
      </c>
      <c r="B513" s="11" t="s">
        <v>601</v>
      </c>
      <c r="C513" s="12"/>
      <c r="D513" s="12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5"/>
      <c r="Y513" s="3"/>
    </row>
    <row r="514" spans="1:25" x14ac:dyDescent="0.25">
      <c r="A514" s="11" t="s">
        <v>686</v>
      </c>
      <c r="B514" s="11" t="s">
        <v>814</v>
      </c>
      <c r="C514" s="12">
        <v>4.5311952461799647</v>
      </c>
      <c r="D514" s="12">
        <v>4.5301651607566136</v>
      </c>
      <c r="E514" s="13">
        <v>4.529135309504583</v>
      </c>
      <c r="F514" s="13">
        <v>4.52810569237064</v>
      </c>
      <c r="G514" s="13">
        <v>4.5270763093015614</v>
      </c>
      <c r="H514" s="13">
        <v>4.5260471602441372</v>
      </c>
      <c r="I514" s="13">
        <v>4.5250182451451684</v>
      </c>
      <c r="J514" s="13">
        <v>4.5239895639514689</v>
      </c>
      <c r="K514" s="13">
        <v>4.5229611166098653</v>
      </c>
      <c r="L514" s="13">
        <v>4.5219329030671949</v>
      </c>
      <c r="M514" s="13">
        <v>4.520904923270308</v>
      </c>
      <c r="N514" s="13">
        <v>4.519877177166066</v>
      </c>
      <c r="O514" s="13">
        <v>4.518849664701345</v>
      </c>
      <c r="P514" s="13">
        <v>4.5178223858230284</v>
      </c>
      <c r="Q514" s="13">
        <v>4.5167953404780175</v>
      </c>
      <c r="R514" s="13">
        <v>4.5157685286132203</v>
      </c>
      <c r="S514" s="13">
        <v>4.5147419501755603</v>
      </c>
      <c r="T514" s="13">
        <v>4.5137156051119725</v>
      </c>
      <c r="U514" s="13">
        <v>4.5126894933694022</v>
      </c>
      <c r="V514" s="13">
        <v>4.5116636148948102</v>
      </c>
      <c r="W514" s="13">
        <v>4.5106379696351651</v>
      </c>
      <c r="X514" s="15">
        <v>4.5096125575374506</v>
      </c>
      <c r="Y514" s="112">
        <v>4.5085873785486612</v>
      </c>
    </row>
    <row r="515" spans="1:25" x14ac:dyDescent="0.25">
      <c r="A515" s="11" t="s">
        <v>686</v>
      </c>
      <c r="B515" s="91" t="s">
        <v>605</v>
      </c>
      <c r="C515" s="12"/>
      <c r="D515" s="12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5"/>
      <c r="Y515" s="3"/>
    </row>
    <row r="516" spans="1:25" x14ac:dyDescent="0.25">
      <c r="A516" s="11" t="s">
        <v>686</v>
      </c>
      <c r="B516" s="11"/>
      <c r="C516" s="12"/>
      <c r="D516" s="12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5"/>
      <c r="Y516" s="3"/>
    </row>
    <row r="517" spans="1:25" x14ac:dyDescent="0.25">
      <c r="A517" s="11" t="s">
        <v>686</v>
      </c>
      <c r="B517" s="91" t="s">
        <v>612</v>
      </c>
      <c r="C517" s="12"/>
      <c r="D517" s="12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5"/>
      <c r="Y517" s="3"/>
    </row>
    <row r="518" spans="1:25" x14ac:dyDescent="0.25">
      <c r="A518" s="11" t="s">
        <v>686</v>
      </c>
      <c r="B518" s="11" t="s">
        <v>815</v>
      </c>
      <c r="C518" s="12">
        <v>1.3614016736401675</v>
      </c>
      <c r="D518" s="12">
        <v>1.3614016736401675</v>
      </c>
      <c r="E518" s="13">
        <v>1.36140167364017</v>
      </c>
      <c r="F518" s="13">
        <v>1.3614016736401675</v>
      </c>
      <c r="G518" s="13">
        <v>1.3614016736401675</v>
      </c>
      <c r="H518" s="13">
        <v>1.3614016736401675</v>
      </c>
      <c r="I518" s="13">
        <v>1.3614016736401675</v>
      </c>
      <c r="J518" s="13">
        <v>1.3614016736401675</v>
      </c>
      <c r="K518" s="13">
        <v>1.3614016736401675</v>
      </c>
      <c r="L518" s="13">
        <v>1.3614016736401675</v>
      </c>
      <c r="M518" s="13">
        <v>1.3614016736401675</v>
      </c>
      <c r="N518" s="13">
        <v>1.3614016736401675</v>
      </c>
      <c r="O518" s="13">
        <v>1.3614016736401675</v>
      </c>
      <c r="P518" s="13">
        <v>1.3614016736401675</v>
      </c>
      <c r="Q518" s="13">
        <v>1.3614016736401675</v>
      </c>
      <c r="R518" s="13">
        <v>1.3614016736401675</v>
      </c>
      <c r="S518" s="13">
        <v>1.3614016736401675</v>
      </c>
      <c r="T518" s="13">
        <v>1.3614016736401675</v>
      </c>
      <c r="U518" s="13">
        <v>1.3614016736401675</v>
      </c>
      <c r="V518" s="13">
        <v>1.3614016736401675</v>
      </c>
      <c r="W518" s="13">
        <v>1.3614016736401675</v>
      </c>
      <c r="X518" s="15">
        <v>1.3614016736401675</v>
      </c>
      <c r="Y518" s="112">
        <v>1.3614016736401675</v>
      </c>
    </row>
    <row r="519" spans="1:25" x14ac:dyDescent="0.25">
      <c r="A519" s="11" t="s">
        <v>686</v>
      </c>
      <c r="B519" s="11" t="s">
        <v>816</v>
      </c>
      <c r="C519" s="12">
        <v>1.4806485355648535</v>
      </c>
      <c r="D519" s="12">
        <v>1.4806485355648535</v>
      </c>
      <c r="E519" s="13">
        <v>1.4806485355648535</v>
      </c>
      <c r="F519" s="13">
        <v>1.4806485355648535</v>
      </c>
      <c r="G519" s="13">
        <v>1.4806485355648535</v>
      </c>
      <c r="H519" s="13">
        <v>1.4806485355648535</v>
      </c>
      <c r="I519" s="13">
        <v>1.4806485355648535</v>
      </c>
      <c r="J519" s="13">
        <v>1.4806485355648535</v>
      </c>
      <c r="K519" s="13">
        <v>1.4806485355648535</v>
      </c>
      <c r="L519" s="13">
        <v>1.4806485355648535</v>
      </c>
      <c r="M519" s="13">
        <v>1.4806485355648535</v>
      </c>
      <c r="N519" s="13">
        <v>1.4806485355648535</v>
      </c>
      <c r="O519" s="13">
        <v>1.4806485355648535</v>
      </c>
      <c r="P519" s="13">
        <v>1.4806485355648535</v>
      </c>
      <c r="Q519" s="13">
        <v>1.4806485355648535</v>
      </c>
      <c r="R519" s="13">
        <v>1.4806485355648535</v>
      </c>
      <c r="S519" s="13">
        <v>1.4806485355648535</v>
      </c>
      <c r="T519" s="13">
        <v>1.4806485355648535</v>
      </c>
      <c r="U519" s="13">
        <v>1.4806485355648535</v>
      </c>
      <c r="V519" s="13">
        <v>1.4806485355648535</v>
      </c>
      <c r="W519" s="13">
        <v>1.4806485355648535</v>
      </c>
      <c r="X519" s="15">
        <v>1.4806485355648535</v>
      </c>
      <c r="Y519" s="112">
        <v>1.4806485355648535</v>
      </c>
    </row>
    <row r="520" spans="1:25" x14ac:dyDescent="0.25">
      <c r="A520" s="11" t="s">
        <v>686</v>
      </c>
      <c r="B520" s="91" t="s">
        <v>615</v>
      </c>
      <c r="C520" s="12"/>
      <c r="D520" s="12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5"/>
      <c r="Y520" s="3"/>
    </row>
    <row r="521" spans="1:25" x14ac:dyDescent="0.25">
      <c r="A521" s="11" t="s">
        <v>686</v>
      </c>
      <c r="B521" s="11" t="s">
        <v>817</v>
      </c>
      <c r="C521" s="12">
        <v>1.1966535567257059</v>
      </c>
      <c r="D521" s="12">
        <v>1.2017346413554353</v>
      </c>
      <c r="E521" s="13">
        <v>1.2068373006680535</v>
      </c>
      <c r="F521" s="13">
        <v>1.2119616262713524</v>
      </c>
      <c r="G521" s="13">
        <v>1.2171077101620975</v>
      </c>
      <c r="H521" s="13">
        <v>1.2222756447276797</v>
      </c>
      <c r="I521" s="13">
        <v>1.2274655227477738</v>
      </c>
      <c r="J521" s="13">
        <v>1.2326774373960045</v>
      </c>
      <c r="K521" s="13">
        <v>1.2379114822416195</v>
      </c>
      <c r="L521" s="13">
        <v>1.2431677512511681</v>
      </c>
      <c r="M521" s="13">
        <v>1.248446338790189</v>
      </c>
      <c r="N521" s="13">
        <v>1.2537473396249048</v>
      </c>
      <c r="O521" s="13">
        <v>1.2590708489239226</v>
      </c>
      <c r="P521" s="13">
        <v>1.2644169622599428</v>
      </c>
      <c r="Q521" s="13">
        <v>1.2697857756114757</v>
      </c>
      <c r="R521" s="13">
        <v>1.2751773853645625</v>
      </c>
      <c r="S521" s="13">
        <v>1.2805918883145082</v>
      </c>
      <c r="T521" s="13">
        <v>1.2860293816676176</v>
      </c>
      <c r="U521" s="13">
        <v>1.2914899630429415</v>
      </c>
      <c r="V521" s="13">
        <v>1.2969737304740288</v>
      </c>
      <c r="W521" s="13">
        <v>1.3024807824106861</v>
      </c>
      <c r="X521" s="15">
        <v>1.3080112177207459</v>
      </c>
      <c r="Y521" s="112">
        <v>1.3135651356918414</v>
      </c>
    </row>
    <row r="522" spans="1:25" x14ac:dyDescent="0.25">
      <c r="A522" s="11" t="s">
        <v>686</v>
      </c>
      <c r="B522" s="11" t="s">
        <v>818</v>
      </c>
      <c r="C522" s="12">
        <v>0.59832677836285297</v>
      </c>
      <c r="D522" s="12">
        <v>0.59832677836285297</v>
      </c>
      <c r="E522" s="13">
        <v>0.59832677836285297</v>
      </c>
      <c r="F522" s="13">
        <v>0.59832677836285297</v>
      </c>
      <c r="G522" s="13">
        <v>0.59832677836285297</v>
      </c>
      <c r="H522" s="13">
        <v>0.59832677836285297</v>
      </c>
      <c r="I522" s="13">
        <v>0.59832677836285297</v>
      </c>
      <c r="J522" s="13">
        <v>0.59832677836285297</v>
      </c>
      <c r="K522" s="13">
        <v>0.59832677836285297</v>
      </c>
      <c r="L522" s="13">
        <v>0.59832677836285297</v>
      </c>
      <c r="M522" s="13">
        <v>0.59832677836285297</v>
      </c>
      <c r="N522" s="13">
        <v>0.59832677836285297</v>
      </c>
      <c r="O522" s="13">
        <v>0.59832677836285297</v>
      </c>
      <c r="P522" s="13">
        <v>0.59832677836285297</v>
      </c>
      <c r="Q522" s="13">
        <v>0.59832677836285297</v>
      </c>
      <c r="R522" s="13">
        <v>0.59832677836285297</v>
      </c>
      <c r="S522" s="13">
        <v>0.59832677836285297</v>
      </c>
      <c r="T522" s="13">
        <v>0.59832677836285297</v>
      </c>
      <c r="U522" s="13">
        <v>0.59832677836285297</v>
      </c>
      <c r="V522" s="13">
        <v>0.59832677836285297</v>
      </c>
      <c r="W522" s="13">
        <v>0.59832677836285297</v>
      </c>
      <c r="X522" s="15">
        <v>0.59832677836285297</v>
      </c>
      <c r="Y522" s="112">
        <v>0.59832677836285297</v>
      </c>
    </row>
    <row r="523" spans="1:25" x14ac:dyDescent="0.25">
      <c r="A523" s="11" t="s">
        <v>686</v>
      </c>
      <c r="B523" s="11" t="s">
        <v>819</v>
      </c>
      <c r="C523" s="12">
        <v>0.53849410052656776</v>
      </c>
      <c r="D523" s="12">
        <v>0.54078058860994593</v>
      </c>
      <c r="E523" s="13">
        <v>0.54307678530062409</v>
      </c>
      <c r="F523" s="13">
        <v>0.54538273182210872</v>
      </c>
      <c r="G523" s="13">
        <v>0.54769846957294399</v>
      </c>
      <c r="H523" s="13">
        <v>0.55002404012745598</v>
      </c>
      <c r="I523" s="13">
        <v>0.55235948523649836</v>
      </c>
      <c r="J523" s="13">
        <v>0.5547048468282022</v>
      </c>
      <c r="K523" s="13">
        <v>0.55706016700872896</v>
      </c>
      <c r="L523" s="13">
        <v>0.55942548806302572</v>
      </c>
      <c r="M523" s="13">
        <v>0.56180085245558509</v>
      </c>
      <c r="N523" s="13">
        <v>0.5641863028312073</v>
      </c>
      <c r="O523" s="13">
        <v>0.56658188201576531</v>
      </c>
      <c r="P523" s="13">
        <v>0.56898763301697453</v>
      </c>
      <c r="Q523" s="13">
        <v>0.57140359902516424</v>
      </c>
      <c r="R523" s="13">
        <v>0.5738298234140532</v>
      </c>
      <c r="S523" s="13">
        <v>0.57626634974152879</v>
      </c>
      <c r="T523" s="13">
        <v>0.57871322175042805</v>
      </c>
      <c r="U523" s="13">
        <v>0.58117048336932375</v>
      </c>
      <c r="V523" s="13">
        <v>0.58363817871331303</v>
      </c>
      <c r="W523" s="13">
        <v>0.58611635208480883</v>
      </c>
      <c r="X523" s="15">
        <v>0.58860504797433588</v>
      </c>
      <c r="Y523" s="112">
        <v>0.59110431106132877</v>
      </c>
    </row>
    <row r="524" spans="1:25" x14ac:dyDescent="0.25">
      <c r="A524" s="11" t="s">
        <v>686</v>
      </c>
      <c r="B524" s="11" t="s">
        <v>820</v>
      </c>
      <c r="C524" s="12">
        <v>6.9804790808999526E-2</v>
      </c>
      <c r="D524" s="12">
        <v>6.9804790808999526E-2</v>
      </c>
      <c r="E524" s="13">
        <v>6.9804790808999526E-2</v>
      </c>
      <c r="F524" s="13">
        <v>6.9804790808999526E-2</v>
      </c>
      <c r="G524" s="13">
        <v>6.9804790808999526E-2</v>
      </c>
      <c r="H524" s="13">
        <v>6.9804790808999526E-2</v>
      </c>
      <c r="I524" s="13">
        <v>6.9804790808999526E-2</v>
      </c>
      <c r="J524" s="13">
        <v>6.9804790808999526E-2</v>
      </c>
      <c r="K524" s="13">
        <v>6.9804790808999526E-2</v>
      </c>
      <c r="L524" s="13">
        <v>6.9804790808999526E-2</v>
      </c>
      <c r="M524" s="13">
        <v>6.9804790808999526E-2</v>
      </c>
      <c r="N524" s="13">
        <v>6.9804790808999526E-2</v>
      </c>
      <c r="O524" s="13">
        <v>6.9804790808999526E-2</v>
      </c>
      <c r="P524" s="13">
        <v>6.9804790808999526E-2</v>
      </c>
      <c r="Q524" s="13">
        <v>6.9804790808999526E-2</v>
      </c>
      <c r="R524" s="13">
        <v>6.9804790808999526E-2</v>
      </c>
      <c r="S524" s="13">
        <v>6.9804790808999526E-2</v>
      </c>
      <c r="T524" s="13">
        <v>6.9804790808999526E-2</v>
      </c>
      <c r="U524" s="13">
        <v>6.9804790808999526E-2</v>
      </c>
      <c r="V524" s="13">
        <v>6.9804790808999526E-2</v>
      </c>
      <c r="W524" s="13">
        <v>6.9804790808999526E-2</v>
      </c>
      <c r="X524" s="15">
        <v>6.9804790808999526E-2</v>
      </c>
      <c r="Y524" s="112">
        <v>6.9804790808999526E-2</v>
      </c>
    </row>
    <row r="525" spans="1:25" x14ac:dyDescent="0.25">
      <c r="A525" s="11" t="s">
        <v>686</v>
      </c>
      <c r="B525" s="11" t="s">
        <v>821</v>
      </c>
      <c r="C525" s="12">
        <v>0.39888451890856869</v>
      </c>
      <c r="D525" s="12">
        <v>0.40057821378514513</v>
      </c>
      <c r="E525" s="13">
        <v>0.40227910022268459</v>
      </c>
      <c r="F525" s="13">
        <v>0.40398720875711758</v>
      </c>
      <c r="G525" s="13">
        <v>0.40570257005403265</v>
      </c>
      <c r="H525" s="13">
        <v>0.40742521490922673</v>
      </c>
      <c r="I525" s="13">
        <v>0.40915517424925812</v>
      </c>
      <c r="J525" s="13">
        <v>0.41089247913200172</v>
      </c>
      <c r="K525" s="13">
        <v>0.41263716074720669</v>
      </c>
      <c r="L525" s="13">
        <v>0.41438925041705621</v>
      </c>
      <c r="M525" s="13">
        <v>0.41614877959672986</v>
      </c>
      <c r="N525" s="13">
        <v>0.41791577987496842</v>
      </c>
      <c r="O525" s="13">
        <v>0.41969028297464106</v>
      </c>
      <c r="P525" s="13">
        <v>0.42147232075331453</v>
      </c>
      <c r="Q525" s="13">
        <v>0.42326192520382538</v>
      </c>
      <c r="R525" s="13">
        <v>0.42505912845485427</v>
      </c>
      <c r="S525" s="13">
        <v>0.42686396277150279</v>
      </c>
      <c r="T525" s="13">
        <v>0.42867646055587261</v>
      </c>
      <c r="U525" s="13">
        <v>0.43049665434764722</v>
      </c>
      <c r="V525" s="13">
        <v>0.43232457682467629</v>
      </c>
      <c r="W525" s="13">
        <v>0.43416026080356207</v>
      </c>
      <c r="X525" s="15">
        <v>0.43600373924024871</v>
      </c>
      <c r="Y525" s="112">
        <v>0.43785504523061392</v>
      </c>
    </row>
    <row r="526" spans="1:25" x14ac:dyDescent="0.25">
      <c r="A526" s="11" t="s">
        <v>686</v>
      </c>
      <c r="B526" s="11" t="s">
        <v>822</v>
      </c>
      <c r="C526" s="12">
        <v>0</v>
      </c>
      <c r="D526" s="12">
        <v>0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  <c r="J526" s="13">
        <v>0</v>
      </c>
      <c r="K526" s="13">
        <v>0</v>
      </c>
      <c r="L526" s="13">
        <v>0</v>
      </c>
      <c r="M526" s="13">
        <v>0</v>
      </c>
      <c r="N526" s="13">
        <v>0</v>
      </c>
      <c r="O526" s="13">
        <v>0</v>
      </c>
      <c r="P526" s="13">
        <v>0</v>
      </c>
      <c r="Q526" s="13">
        <v>0</v>
      </c>
      <c r="R526" s="13">
        <v>0</v>
      </c>
      <c r="S526" s="13">
        <v>0</v>
      </c>
      <c r="T526" s="13">
        <v>0</v>
      </c>
      <c r="U526" s="13">
        <v>0</v>
      </c>
      <c r="V526" s="13">
        <v>0</v>
      </c>
      <c r="W526" s="13">
        <v>0</v>
      </c>
      <c r="X526" s="15">
        <v>0</v>
      </c>
      <c r="Y526" s="112">
        <v>0</v>
      </c>
    </row>
    <row r="527" spans="1:25" x14ac:dyDescent="0.25">
      <c r="A527" s="11" t="s">
        <v>687</v>
      </c>
      <c r="B527" s="91" t="s">
        <v>620</v>
      </c>
      <c r="C527" s="12"/>
      <c r="D527" s="12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5"/>
      <c r="Y527" s="3"/>
    </row>
    <row r="528" spans="1:25" x14ac:dyDescent="0.25">
      <c r="A528" s="11" t="s">
        <v>687</v>
      </c>
      <c r="B528" s="11" t="s">
        <v>823</v>
      </c>
      <c r="C528" s="12">
        <v>0.2985001546232347</v>
      </c>
      <c r="D528" s="12">
        <v>0.29589607104047227</v>
      </c>
      <c r="E528" s="13">
        <v>0.29331470520576114</v>
      </c>
      <c r="F528" s="13">
        <v>0.29075585893188494</v>
      </c>
      <c r="G528" s="13">
        <v>0.28821933576059144</v>
      </c>
      <c r="H528" s="13">
        <v>0.28570494094750937</v>
      </c>
      <c r="I528" s="13">
        <v>0.28321248144719657</v>
      </c>
      <c r="J528" s="13">
        <v>0.28074176589831873</v>
      </c>
      <c r="K528" s="13">
        <v>0.27829260460895755</v>
      </c>
      <c r="L528" s="13">
        <v>0.27586480954204673</v>
      </c>
      <c r="M528" s="13">
        <v>0.27345819430093549</v>
      </c>
      <c r="N528" s="13">
        <v>0.27107257411507746</v>
      </c>
      <c r="O528" s="13">
        <v>0.26870776582584488</v>
      </c>
      <c r="P528" s="13">
        <v>0.26636358787246633</v>
      </c>
      <c r="Q528" s="13">
        <v>0.2640398602780874</v>
      </c>
      <c r="R528" s="13">
        <v>0.26173640463595244</v>
      </c>
      <c r="S528" s="13">
        <v>0.2594530440957073</v>
      </c>
      <c r="T528" s="13">
        <v>0.25718960334982172</v>
      </c>
      <c r="U528" s="13">
        <v>0.25494590862012956</v>
      </c>
      <c r="V528" s="13">
        <v>0.25272178764448683</v>
      </c>
      <c r="W528" s="13">
        <v>0.25051706966354625</v>
      </c>
      <c r="X528" s="15">
        <v>0.24833158540764688</v>
      </c>
      <c r="Y528" s="112">
        <v>0.24616516708381836</v>
      </c>
    </row>
    <row r="529" spans="1:25" x14ac:dyDescent="0.25">
      <c r="A529" s="11" t="s">
        <v>687</v>
      </c>
      <c r="B529" s="11" t="s">
        <v>824</v>
      </c>
      <c r="C529" s="12">
        <v>1.0945005669518606</v>
      </c>
      <c r="D529" s="12">
        <v>1.0849522604817317</v>
      </c>
      <c r="E529" s="13">
        <v>1.0754872524211243</v>
      </c>
      <c r="F529" s="13">
        <v>1.0661048160835782</v>
      </c>
      <c r="G529" s="13">
        <v>1.0568042311221688</v>
      </c>
      <c r="H529" s="13">
        <v>1.0475847834742014</v>
      </c>
      <c r="I529" s="13">
        <v>1.0384457653063877</v>
      </c>
      <c r="J529" s="13">
        <v>1.0293864749605022</v>
      </c>
      <c r="K529" s="13">
        <v>1.0204062168995112</v>
      </c>
      <c r="L529" s="13">
        <v>1.0115043016541716</v>
      </c>
      <c r="M529" s="13">
        <v>1.0026800457700971</v>
      </c>
      <c r="N529" s="13">
        <v>0.99393277175528427</v>
      </c>
      <c r="O529" s="13">
        <v>0.98526180802809815</v>
      </c>
      <c r="P529" s="13">
        <v>0.97666648886571028</v>
      </c>
      <c r="Q529" s="13">
        <v>0.96814615435298745</v>
      </c>
      <c r="R529" s="13">
        <v>0.95970015033182576</v>
      </c>
      <c r="S529" s="13">
        <v>0.951327828350927</v>
      </c>
      <c r="T529" s="13">
        <v>0.94302854561601324</v>
      </c>
      <c r="U529" s="13">
        <v>0.93480166494047523</v>
      </c>
      <c r="V529" s="13">
        <v>0.92664655469645174</v>
      </c>
      <c r="W529" s="13">
        <v>0.91856258876633623</v>
      </c>
      <c r="X529" s="15">
        <v>0.91054914649470531</v>
      </c>
      <c r="Y529" s="112">
        <v>0.90260561264066741</v>
      </c>
    </row>
    <row r="530" spans="1:25" x14ac:dyDescent="0.25">
      <c r="A530" s="11" t="s">
        <v>687</v>
      </c>
      <c r="B530" s="11" t="s">
        <v>825</v>
      </c>
      <c r="C530" s="12">
        <v>9.8495000515410797E-2</v>
      </c>
      <c r="D530" s="12">
        <v>9.8495000515410797E-2</v>
      </c>
      <c r="E530" s="13">
        <v>9.8495000515410797E-2</v>
      </c>
      <c r="F530" s="13">
        <v>9.8495000515410797E-2</v>
      </c>
      <c r="G530" s="13">
        <v>9.8495000515410797E-2</v>
      </c>
      <c r="H530" s="13">
        <v>9.8495000515410797E-2</v>
      </c>
      <c r="I530" s="13">
        <v>9.8495000515410797E-2</v>
      </c>
      <c r="J530" s="13">
        <v>9.8495000515410797E-2</v>
      </c>
      <c r="K530" s="13">
        <v>9.8495000515410797E-2</v>
      </c>
      <c r="L530" s="13">
        <v>9.8495000515410797E-2</v>
      </c>
      <c r="M530" s="13">
        <v>9.8495000515410797E-2</v>
      </c>
      <c r="N530" s="13">
        <v>9.8495000515410797E-2</v>
      </c>
      <c r="O530" s="13">
        <v>9.8495000515410797E-2</v>
      </c>
      <c r="P530" s="13">
        <v>9.8495000515410797E-2</v>
      </c>
      <c r="Q530" s="13">
        <v>9.8495000515410797E-2</v>
      </c>
      <c r="R530" s="13">
        <v>9.8495000515410797E-2</v>
      </c>
      <c r="S530" s="13">
        <v>9.8495000515410797E-2</v>
      </c>
      <c r="T530" s="13">
        <v>9.8495000515410797E-2</v>
      </c>
      <c r="U530" s="13">
        <v>9.8495000515410797E-2</v>
      </c>
      <c r="V530" s="13">
        <v>9.8495000515410797E-2</v>
      </c>
      <c r="W530" s="13">
        <v>9.8495000515410797E-2</v>
      </c>
      <c r="X530" s="15">
        <v>9.8495000515410797E-2</v>
      </c>
      <c r="Y530" s="112">
        <v>9.8495000515410797E-2</v>
      </c>
    </row>
    <row r="531" spans="1:25" x14ac:dyDescent="0.25">
      <c r="A531" s="11" t="s">
        <v>687</v>
      </c>
      <c r="B531" s="11" t="s">
        <v>826</v>
      </c>
      <c r="C531" s="12">
        <v>4.9247500257705398E-2</v>
      </c>
      <c r="D531" s="12">
        <v>4.9247500257705398E-2</v>
      </c>
      <c r="E531" s="13">
        <v>4.9247500257705398E-2</v>
      </c>
      <c r="F531" s="13">
        <v>4.9247500257705398E-2</v>
      </c>
      <c r="G531" s="13">
        <v>4.9247500257705398E-2</v>
      </c>
      <c r="H531" s="13">
        <v>4.9247500257705398E-2</v>
      </c>
      <c r="I531" s="13">
        <v>4.9247500257705398E-2</v>
      </c>
      <c r="J531" s="13">
        <v>4.9247500257705398E-2</v>
      </c>
      <c r="K531" s="13">
        <v>4.9247500257705398E-2</v>
      </c>
      <c r="L531" s="13">
        <v>4.9247500257705398E-2</v>
      </c>
      <c r="M531" s="13">
        <v>4.9247500257705398E-2</v>
      </c>
      <c r="N531" s="13">
        <v>4.9247500257705398E-2</v>
      </c>
      <c r="O531" s="13">
        <v>4.9247500257705398E-2</v>
      </c>
      <c r="P531" s="13">
        <v>4.9247500257705398E-2</v>
      </c>
      <c r="Q531" s="13">
        <v>4.9247500257705398E-2</v>
      </c>
      <c r="R531" s="13">
        <v>4.9247500257705398E-2</v>
      </c>
      <c r="S531" s="13">
        <v>4.9247500257705398E-2</v>
      </c>
      <c r="T531" s="13">
        <v>4.9247500257705398E-2</v>
      </c>
      <c r="U531" s="13">
        <v>4.9247500257705398E-2</v>
      </c>
      <c r="V531" s="13">
        <v>4.9247500257705398E-2</v>
      </c>
      <c r="W531" s="13">
        <v>4.9247500257705398E-2</v>
      </c>
      <c r="X531" s="15">
        <v>4.9247500257705398E-2</v>
      </c>
      <c r="Y531" s="112">
        <v>4.9247500257705398E-2</v>
      </c>
    </row>
    <row r="532" spans="1:25" x14ac:dyDescent="0.25">
      <c r="A532" s="11" t="s">
        <v>687</v>
      </c>
      <c r="B532" s="11" t="s">
        <v>827</v>
      </c>
      <c r="C532" s="12">
        <v>2.9850015462323472E-2</v>
      </c>
      <c r="D532" s="12">
        <v>2.9589607104047226E-2</v>
      </c>
      <c r="E532" s="13">
        <v>2.9331470520576112E-2</v>
      </c>
      <c r="F532" s="13">
        <v>2.9075585893188493E-2</v>
      </c>
      <c r="G532" s="13">
        <v>2.8821933576059146E-2</v>
      </c>
      <c r="H532" s="13">
        <v>2.8570494094750942E-2</v>
      </c>
      <c r="I532" s="13">
        <v>2.8321248144719657E-2</v>
      </c>
      <c r="J532" s="13">
        <v>2.8074176589831874E-2</v>
      </c>
      <c r="K532" s="13">
        <v>2.7829260460895757E-2</v>
      </c>
      <c r="L532" s="13">
        <v>2.7586480954204681E-2</v>
      </c>
      <c r="M532" s="13">
        <v>2.7345819430093555E-2</v>
      </c>
      <c r="N532" s="13">
        <v>2.7107257411507751E-2</v>
      </c>
      <c r="O532" s="13">
        <v>2.687077658258449E-2</v>
      </c>
      <c r="P532" s="13">
        <v>2.6636358787246638E-2</v>
      </c>
      <c r="Q532" s="13">
        <v>2.6403986027808742E-2</v>
      </c>
      <c r="R532" s="13">
        <v>2.617364046359524E-2</v>
      </c>
      <c r="S532" s="13">
        <v>2.594530440957073E-2</v>
      </c>
      <c r="T532" s="13">
        <v>2.5718960334982173E-2</v>
      </c>
      <c r="U532" s="13">
        <v>2.5494590862012952E-2</v>
      </c>
      <c r="V532" s="13">
        <v>2.5272178764448677E-2</v>
      </c>
      <c r="W532" s="13">
        <v>2.5051706966354621E-2</v>
      </c>
      <c r="X532" s="15">
        <v>2.4833158540764688E-2</v>
      </c>
      <c r="Y532" s="112">
        <v>2.4616516708381834E-2</v>
      </c>
    </row>
    <row r="533" spans="1:25" x14ac:dyDescent="0.25">
      <c r="A533" s="11" t="s">
        <v>687</v>
      </c>
      <c r="B533" s="11" t="s">
        <v>828</v>
      </c>
      <c r="C533" s="12">
        <v>1.4925007731161735</v>
      </c>
      <c r="D533" s="12">
        <v>1.4794803552023612</v>
      </c>
      <c r="E533" s="13">
        <v>1.4665735260288053</v>
      </c>
      <c r="F533" s="13">
        <v>1.4537792946594243</v>
      </c>
      <c r="G533" s="13">
        <v>1.4410966788029569</v>
      </c>
      <c r="H533" s="13">
        <v>1.4285247047375467</v>
      </c>
      <c r="I533" s="13">
        <v>1.4160624072359826</v>
      </c>
      <c r="J533" s="13">
        <v>1.4037088294915934</v>
      </c>
      <c r="K533" s="13">
        <v>1.3914630230447875</v>
      </c>
      <c r="L533" s="13">
        <v>1.3793240477102335</v>
      </c>
      <c r="M533" s="13">
        <v>1.3672909715046773</v>
      </c>
      <c r="N533" s="13">
        <v>1.3553628705753873</v>
      </c>
      <c r="O533" s="13">
        <v>1.3435388291292243</v>
      </c>
      <c r="P533" s="13">
        <v>1.3318179393623317</v>
      </c>
      <c r="Q533" s="13">
        <v>1.320199301390437</v>
      </c>
      <c r="R533" s="13">
        <v>1.3086820231797618</v>
      </c>
      <c r="S533" s="13">
        <v>1.2972652204785364</v>
      </c>
      <c r="T533" s="13">
        <v>1.2859480167491084</v>
      </c>
      <c r="U533" s="13">
        <v>1.2747295431006473</v>
      </c>
      <c r="V533" s="13">
        <v>1.2636089382224336</v>
      </c>
      <c r="W533" s="13">
        <v>1.2525853483177307</v>
      </c>
      <c r="X533" s="15">
        <v>1.2416579270382337</v>
      </c>
      <c r="Y533" s="112">
        <v>1.2308258354190911</v>
      </c>
    </row>
    <row r="534" spans="1:25" x14ac:dyDescent="0.25">
      <c r="A534" s="11" t="s">
        <v>687</v>
      </c>
      <c r="B534" s="11" t="s">
        <v>829</v>
      </c>
      <c r="C534" s="12">
        <v>0.3184001649314504</v>
      </c>
      <c r="D534" s="12">
        <v>0.31562247577650376</v>
      </c>
      <c r="E534" s="13">
        <v>0.31286901888614521</v>
      </c>
      <c r="F534" s="13">
        <v>0.31013958286067728</v>
      </c>
      <c r="G534" s="13">
        <v>0.30743395814463093</v>
      </c>
      <c r="H534" s="13">
        <v>0.30475193701067671</v>
      </c>
      <c r="I534" s="13">
        <v>0.30209331354367641</v>
      </c>
      <c r="J534" s="13">
        <v>0.29945788362487341</v>
      </c>
      <c r="K534" s="13">
        <v>0.29684544491622145</v>
      </c>
      <c r="L534" s="13">
        <v>0.29425579684484998</v>
      </c>
      <c r="M534" s="13">
        <v>0.29168874058766464</v>
      </c>
      <c r="N534" s="13">
        <v>0.28914407905608275</v>
      </c>
      <c r="O534" s="13">
        <v>0.28662161688090132</v>
      </c>
      <c r="P534" s="13">
        <v>0.28412116039729757</v>
      </c>
      <c r="Q534" s="13">
        <v>0.28164251762996001</v>
      </c>
      <c r="R534" s="13">
        <v>0.27918549827834932</v>
      </c>
      <c r="S534" s="13">
        <v>0.2767499137020879</v>
      </c>
      <c r="T534" s="13">
        <v>0.27433557690647659</v>
      </c>
      <c r="U534" s="13">
        <v>0.27194230252813822</v>
      </c>
      <c r="V534" s="13">
        <v>0.26956990682078596</v>
      </c>
      <c r="W534" s="13">
        <v>0.26721820764111603</v>
      </c>
      <c r="X534" s="15">
        <v>0.26488702443482337</v>
      </c>
      <c r="Y534" s="112">
        <v>0.2625761782227396</v>
      </c>
    </row>
    <row r="535" spans="1:25" x14ac:dyDescent="0.25">
      <c r="A535" s="11" t="s">
        <v>687</v>
      </c>
      <c r="B535" s="11" t="s">
        <v>830</v>
      </c>
      <c r="C535" s="12">
        <v>0.76615039686630249</v>
      </c>
      <c r="D535" s="12">
        <v>0.7594665823372122</v>
      </c>
      <c r="E535" s="13">
        <v>0.75284107669478695</v>
      </c>
      <c r="F535" s="13">
        <v>0.74627337125850468</v>
      </c>
      <c r="G535" s="13">
        <v>0.73976296178551815</v>
      </c>
      <c r="H535" s="13">
        <v>0.73330934843194084</v>
      </c>
      <c r="I535" s="13">
        <v>0.72691203571447138</v>
      </c>
      <c r="J535" s="13">
        <v>0.72057053247235159</v>
      </c>
      <c r="K535" s="13">
        <v>0.71428435182965788</v>
      </c>
      <c r="L535" s="13">
        <v>0.70805301115792019</v>
      </c>
      <c r="M535" s="13">
        <v>0.70187603203906801</v>
      </c>
      <c r="N535" s="13">
        <v>0.69575294022869905</v>
      </c>
      <c r="O535" s="13">
        <v>0.68968326561966875</v>
      </c>
      <c r="P535" s="13">
        <v>0.68366654220599721</v>
      </c>
      <c r="Q535" s="13">
        <v>0.67770230804709131</v>
      </c>
      <c r="R535" s="13">
        <v>0.67179010523227811</v>
      </c>
      <c r="S535" s="13">
        <v>0.66592947984564899</v>
      </c>
      <c r="T535" s="13">
        <v>0.66011998193120935</v>
      </c>
      <c r="U535" s="13">
        <v>0.65436116545833267</v>
      </c>
      <c r="V535" s="13">
        <v>0.64865258828751626</v>
      </c>
      <c r="W535" s="13">
        <v>0.64299381213643547</v>
      </c>
      <c r="X535" s="15">
        <v>0.6373844025462938</v>
      </c>
      <c r="Y535" s="112">
        <v>0.63182392884846728</v>
      </c>
    </row>
    <row r="536" spans="1:25" x14ac:dyDescent="0.25">
      <c r="A536" s="11" t="s">
        <v>687</v>
      </c>
      <c r="B536" s="11" t="s">
        <v>831</v>
      </c>
      <c r="C536" s="12">
        <v>0</v>
      </c>
      <c r="D536" s="12">
        <v>0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  <c r="J536" s="13">
        <v>0</v>
      </c>
      <c r="K536" s="13">
        <v>0</v>
      </c>
      <c r="L536" s="13">
        <v>0</v>
      </c>
      <c r="M536" s="13">
        <v>0</v>
      </c>
      <c r="N536" s="13">
        <v>0</v>
      </c>
      <c r="O536" s="13">
        <v>0</v>
      </c>
      <c r="P536" s="13">
        <v>0</v>
      </c>
      <c r="Q536" s="13">
        <v>0</v>
      </c>
      <c r="R536" s="13">
        <v>0</v>
      </c>
      <c r="S536" s="13">
        <v>0</v>
      </c>
      <c r="T536" s="13">
        <v>0</v>
      </c>
      <c r="U536" s="13">
        <v>0</v>
      </c>
      <c r="V536" s="13">
        <v>0</v>
      </c>
      <c r="W536" s="13">
        <v>0</v>
      </c>
      <c r="X536" s="15">
        <v>0</v>
      </c>
      <c r="Y536" s="112">
        <v>0</v>
      </c>
    </row>
    <row r="537" spans="1:25" x14ac:dyDescent="0.25">
      <c r="A537" s="11" t="s">
        <v>687</v>
      </c>
      <c r="B537" s="11" t="s">
        <v>832</v>
      </c>
      <c r="C537" s="12">
        <v>0</v>
      </c>
      <c r="D537" s="12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  <c r="J537" s="13">
        <v>0</v>
      </c>
      <c r="K537" s="13">
        <v>0</v>
      </c>
      <c r="L537" s="13">
        <v>0</v>
      </c>
      <c r="M537" s="13">
        <v>0</v>
      </c>
      <c r="N537" s="13">
        <v>0</v>
      </c>
      <c r="O537" s="13">
        <v>0</v>
      </c>
      <c r="P537" s="13">
        <v>0</v>
      </c>
      <c r="Q537" s="13">
        <v>0</v>
      </c>
      <c r="R537" s="13">
        <v>0</v>
      </c>
      <c r="S537" s="13">
        <v>0</v>
      </c>
      <c r="T537" s="13">
        <v>0</v>
      </c>
      <c r="U537" s="13">
        <v>0</v>
      </c>
      <c r="V537" s="13">
        <v>0</v>
      </c>
      <c r="W537" s="13">
        <v>0</v>
      </c>
      <c r="X537" s="15">
        <v>0</v>
      </c>
      <c r="Y537" s="112">
        <v>0</v>
      </c>
    </row>
    <row r="538" spans="1:25" x14ac:dyDescent="0.25">
      <c r="A538" s="11" t="s">
        <v>687</v>
      </c>
      <c r="B538" s="11" t="s">
        <v>833</v>
      </c>
      <c r="C538" s="12">
        <v>0</v>
      </c>
      <c r="D538" s="12">
        <v>0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  <c r="J538" s="13">
        <v>0</v>
      </c>
      <c r="K538" s="13">
        <v>0</v>
      </c>
      <c r="L538" s="13">
        <v>0</v>
      </c>
      <c r="M538" s="13">
        <v>0</v>
      </c>
      <c r="N538" s="13">
        <v>0</v>
      </c>
      <c r="O538" s="13">
        <v>0</v>
      </c>
      <c r="P538" s="13">
        <v>0</v>
      </c>
      <c r="Q538" s="13">
        <v>0</v>
      </c>
      <c r="R538" s="13">
        <v>0</v>
      </c>
      <c r="S538" s="13">
        <v>0</v>
      </c>
      <c r="T538" s="13">
        <v>0</v>
      </c>
      <c r="U538" s="13">
        <v>0</v>
      </c>
      <c r="V538" s="13">
        <v>0</v>
      </c>
      <c r="W538" s="13">
        <v>0</v>
      </c>
      <c r="X538" s="15">
        <v>0</v>
      </c>
      <c r="Y538" s="112">
        <v>0</v>
      </c>
    </row>
    <row r="539" spans="1:25" x14ac:dyDescent="0.25">
      <c r="A539" s="11" t="s">
        <v>687</v>
      </c>
      <c r="B539" s="91" t="s">
        <v>625</v>
      </c>
      <c r="C539" s="12"/>
      <c r="D539" s="12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5"/>
      <c r="Y539" s="3"/>
    </row>
    <row r="540" spans="1:25" x14ac:dyDescent="0.25">
      <c r="A540" s="11" t="s">
        <v>687</v>
      </c>
      <c r="B540" s="11" t="s">
        <v>834</v>
      </c>
      <c r="C540" s="96">
        <v>1.9946814501517363E-2</v>
      </c>
      <c r="D540" s="96">
        <v>1.9946814501517363E-2</v>
      </c>
      <c r="E540" s="97">
        <v>1.9946814501517363E-2</v>
      </c>
      <c r="F540" s="97">
        <v>1.9946814501517363E-2</v>
      </c>
      <c r="G540" s="97">
        <v>1.9946814501517363E-2</v>
      </c>
      <c r="H540" s="97">
        <v>1.9946814501517363E-2</v>
      </c>
      <c r="I540" s="97">
        <v>1.9946814501517363E-2</v>
      </c>
      <c r="J540" s="97">
        <v>1.9946814501517363E-2</v>
      </c>
      <c r="K540" s="97">
        <v>1.9946814501517363E-2</v>
      </c>
      <c r="L540" s="97">
        <v>1.9946814501517363E-2</v>
      </c>
      <c r="M540" s="97">
        <v>1.9946814501517363E-2</v>
      </c>
      <c r="N540" s="97">
        <v>1.9946814501517363E-2</v>
      </c>
      <c r="O540" s="97">
        <v>1.9946814501517363E-2</v>
      </c>
      <c r="P540" s="97">
        <v>1.9946814501517363E-2</v>
      </c>
      <c r="Q540" s="97">
        <v>1.9946814501517363E-2</v>
      </c>
      <c r="R540" s="97">
        <v>1.9946814501517363E-2</v>
      </c>
      <c r="S540" s="97">
        <v>1.9946814501517363E-2</v>
      </c>
      <c r="T540" s="97">
        <v>1.9946814501517363E-2</v>
      </c>
      <c r="U540" s="97">
        <v>1.9946814501517363E-2</v>
      </c>
      <c r="V540" s="97">
        <v>1.9946814501517363E-2</v>
      </c>
      <c r="W540" s="97">
        <v>1.9946814501517363E-2</v>
      </c>
      <c r="X540" s="98">
        <v>1.9946814501517363E-2</v>
      </c>
      <c r="Y540" s="96">
        <v>1.9946814501517363E-2</v>
      </c>
    </row>
    <row r="541" spans="1:25" x14ac:dyDescent="0.25">
      <c r="A541" s="11" t="s">
        <v>687</v>
      </c>
      <c r="B541" s="11" t="s">
        <v>835</v>
      </c>
      <c r="C541" s="96">
        <v>1.0970747975834549</v>
      </c>
      <c r="D541" s="96">
        <v>1.0970747975834549</v>
      </c>
      <c r="E541" s="97">
        <v>1.0970747975834549</v>
      </c>
      <c r="F541" s="97">
        <v>1.0970747975834549</v>
      </c>
      <c r="G541" s="97">
        <v>1.0970747975834549</v>
      </c>
      <c r="H541" s="97">
        <v>1.0970747975834549</v>
      </c>
      <c r="I541" s="97">
        <v>1.0970747975834549</v>
      </c>
      <c r="J541" s="97">
        <v>1.0970747975834549</v>
      </c>
      <c r="K541" s="97">
        <v>1.0970747975834549</v>
      </c>
      <c r="L541" s="97">
        <v>1.0970747975834549</v>
      </c>
      <c r="M541" s="97">
        <v>1.0970747975834549</v>
      </c>
      <c r="N541" s="97">
        <v>1.0970747975834549</v>
      </c>
      <c r="O541" s="97">
        <v>1.0970747975834549</v>
      </c>
      <c r="P541" s="97">
        <v>1.0970747975834549</v>
      </c>
      <c r="Q541" s="97">
        <v>1.0970747975834549</v>
      </c>
      <c r="R541" s="97">
        <v>1.0970747975834549</v>
      </c>
      <c r="S541" s="97">
        <v>1.0970747975834549</v>
      </c>
      <c r="T541" s="97">
        <v>1.0970747975834549</v>
      </c>
      <c r="U541" s="97">
        <v>1.0970747975834549</v>
      </c>
      <c r="V541" s="97">
        <v>1.0970747975834549</v>
      </c>
      <c r="W541" s="97">
        <v>1.0970747975834549</v>
      </c>
      <c r="X541" s="98">
        <v>1.0970747975834549</v>
      </c>
      <c r="Y541" s="96">
        <v>1.0970747975834549</v>
      </c>
    </row>
    <row r="542" spans="1:25" x14ac:dyDescent="0.25">
      <c r="A542" s="11" t="s">
        <v>687</v>
      </c>
      <c r="B542" s="11" t="s">
        <v>836</v>
      </c>
      <c r="C542" s="96">
        <v>2.0944155226593231</v>
      </c>
      <c r="D542" s="96">
        <v>2.0944155226593231</v>
      </c>
      <c r="E542" s="97">
        <v>2.0944155226593231</v>
      </c>
      <c r="F542" s="97">
        <v>2.0944155226593231</v>
      </c>
      <c r="G542" s="97">
        <v>2.0944155226593231</v>
      </c>
      <c r="H542" s="97">
        <v>2.0944155226593231</v>
      </c>
      <c r="I542" s="97">
        <v>2.0944155226593231</v>
      </c>
      <c r="J542" s="97">
        <v>2.0944155226593231</v>
      </c>
      <c r="K542" s="97">
        <v>2.0944155226593231</v>
      </c>
      <c r="L542" s="97">
        <v>2.0944155226593231</v>
      </c>
      <c r="M542" s="97">
        <v>2.0944155226593231</v>
      </c>
      <c r="N542" s="97">
        <v>2.0944155226593231</v>
      </c>
      <c r="O542" s="97">
        <v>2.0944155226593231</v>
      </c>
      <c r="P542" s="97">
        <v>2.0944155226593231</v>
      </c>
      <c r="Q542" s="97">
        <v>2.0944155226593231</v>
      </c>
      <c r="R542" s="97">
        <v>2.0944155226593231</v>
      </c>
      <c r="S542" s="97">
        <v>2.0944155226593231</v>
      </c>
      <c r="T542" s="97">
        <v>2.0944155226593231</v>
      </c>
      <c r="U542" s="97">
        <v>2.0944155226593231</v>
      </c>
      <c r="V542" s="97">
        <v>2.0944155226593231</v>
      </c>
      <c r="W542" s="97">
        <v>2.0944155226593231</v>
      </c>
      <c r="X542" s="98">
        <v>2.0944155226593231</v>
      </c>
      <c r="Y542" s="96">
        <v>2.0944155226593231</v>
      </c>
    </row>
    <row r="543" spans="1:25" x14ac:dyDescent="0.25">
      <c r="A543" s="11" t="s">
        <v>687</v>
      </c>
      <c r="B543" s="11" t="s">
        <v>837</v>
      </c>
      <c r="C543" s="96">
        <v>2.4933518126896708</v>
      </c>
      <c r="D543" s="96">
        <v>2.4933518126896708</v>
      </c>
      <c r="E543" s="97">
        <v>2.4933518126896708</v>
      </c>
      <c r="F543" s="97">
        <v>2.4933518126896708</v>
      </c>
      <c r="G543" s="97">
        <v>2.4933518126896708</v>
      </c>
      <c r="H543" s="97">
        <v>2.4933518126896708</v>
      </c>
      <c r="I543" s="97">
        <v>2.4933518126896708</v>
      </c>
      <c r="J543" s="97">
        <v>2.4933518126896708</v>
      </c>
      <c r="K543" s="97">
        <v>2.4933518126896708</v>
      </c>
      <c r="L543" s="97">
        <v>2.4933518126896708</v>
      </c>
      <c r="M543" s="97">
        <v>2.4933518126896708</v>
      </c>
      <c r="N543" s="97">
        <v>2.4933518126896708</v>
      </c>
      <c r="O543" s="97">
        <v>2.4933518126896708</v>
      </c>
      <c r="P543" s="97">
        <v>2.4933518126896708</v>
      </c>
      <c r="Q543" s="97">
        <v>2.4933518126896708</v>
      </c>
      <c r="R543" s="97">
        <v>2.4933518126896708</v>
      </c>
      <c r="S543" s="97">
        <v>2.4933518126896708</v>
      </c>
      <c r="T543" s="97">
        <v>2.4933518126896708</v>
      </c>
      <c r="U543" s="97">
        <v>2.4933518126896708</v>
      </c>
      <c r="V543" s="97">
        <v>2.4933518126896708</v>
      </c>
      <c r="W543" s="97">
        <v>2.4933518126896708</v>
      </c>
      <c r="X543" s="98">
        <v>2.4933518126896708</v>
      </c>
      <c r="Y543" s="96">
        <v>2.4933518126896708</v>
      </c>
    </row>
    <row r="544" spans="1:25" x14ac:dyDescent="0.25">
      <c r="A544" s="11" t="s">
        <v>687</v>
      </c>
      <c r="B544" s="23" t="s">
        <v>838</v>
      </c>
      <c r="C544" s="21">
        <f>D544*(C$343/D$343)</f>
        <v>0.12541193544781867</v>
      </c>
      <c r="D544" s="21">
        <f>E544*(D$343/E$343)</f>
        <v>0.10093806133929346</v>
      </c>
      <c r="E544" s="22">
        <v>0.1</v>
      </c>
      <c r="F544" s="22">
        <v>0.1</v>
      </c>
      <c r="G544" s="22">
        <v>0.1</v>
      </c>
      <c r="H544" s="22">
        <v>0.1</v>
      </c>
      <c r="I544" s="22">
        <v>0.1</v>
      </c>
      <c r="J544" s="22">
        <v>0.1</v>
      </c>
      <c r="K544" s="22">
        <v>0.1</v>
      </c>
      <c r="L544" s="22">
        <v>0.1</v>
      </c>
      <c r="M544" s="22">
        <v>0.1</v>
      </c>
      <c r="N544" s="22">
        <v>0.1</v>
      </c>
      <c r="O544" s="22">
        <v>0.1</v>
      </c>
      <c r="P544" s="22">
        <v>0.1</v>
      </c>
      <c r="Q544" s="22">
        <v>0.1</v>
      </c>
      <c r="R544" s="22">
        <v>0.1</v>
      </c>
      <c r="S544" s="22">
        <v>0.1</v>
      </c>
      <c r="T544" s="22">
        <v>0.1</v>
      </c>
      <c r="U544" s="22">
        <v>0.1</v>
      </c>
      <c r="V544" s="22">
        <v>0.1</v>
      </c>
      <c r="W544" s="22">
        <v>0.1</v>
      </c>
      <c r="X544" s="28">
        <v>0.1</v>
      </c>
      <c r="Y544" s="21">
        <v>0.1</v>
      </c>
    </row>
    <row r="545" spans="1:25" x14ac:dyDescent="0.25">
      <c r="A545" s="11" t="s">
        <v>687</v>
      </c>
      <c r="B545" s="11" t="s">
        <v>839</v>
      </c>
      <c r="C545" s="96">
        <v>0</v>
      </c>
      <c r="D545" s="96">
        <v>0</v>
      </c>
      <c r="E545" s="97">
        <v>0</v>
      </c>
      <c r="F545" s="97">
        <v>0</v>
      </c>
      <c r="G545" s="97">
        <v>0</v>
      </c>
      <c r="H545" s="97">
        <v>0</v>
      </c>
      <c r="I545" s="97">
        <v>0</v>
      </c>
      <c r="J545" s="97">
        <v>0</v>
      </c>
      <c r="K545" s="97">
        <v>0</v>
      </c>
      <c r="L545" s="97">
        <v>0</v>
      </c>
      <c r="M545" s="97">
        <v>0</v>
      </c>
      <c r="N545" s="97">
        <v>0</v>
      </c>
      <c r="O545" s="97">
        <v>0</v>
      </c>
      <c r="P545" s="97">
        <v>0</v>
      </c>
      <c r="Q545" s="97">
        <v>0</v>
      </c>
      <c r="R545" s="97">
        <v>0</v>
      </c>
      <c r="S545" s="97">
        <v>0</v>
      </c>
      <c r="T545" s="97">
        <v>0</v>
      </c>
      <c r="U545" s="97">
        <v>0</v>
      </c>
      <c r="V545" s="97">
        <v>0</v>
      </c>
      <c r="W545" s="97">
        <v>0</v>
      </c>
      <c r="X545" s="98">
        <v>0</v>
      </c>
      <c r="Y545" s="96">
        <v>0</v>
      </c>
    </row>
    <row r="546" spans="1:25" x14ac:dyDescent="0.25">
      <c r="A546" s="11" t="s">
        <v>687</v>
      </c>
      <c r="B546" s="11" t="s">
        <v>840</v>
      </c>
      <c r="C546" s="96">
        <v>0</v>
      </c>
      <c r="D546" s="96">
        <v>0</v>
      </c>
      <c r="E546" s="97">
        <v>0</v>
      </c>
      <c r="F546" s="97">
        <v>0</v>
      </c>
      <c r="G546" s="97">
        <v>0</v>
      </c>
      <c r="H546" s="97">
        <v>0</v>
      </c>
      <c r="I546" s="97">
        <v>0</v>
      </c>
      <c r="J546" s="97">
        <v>0</v>
      </c>
      <c r="K546" s="97">
        <v>0</v>
      </c>
      <c r="L546" s="97">
        <v>0</v>
      </c>
      <c r="M546" s="97">
        <v>0</v>
      </c>
      <c r="N546" s="97">
        <v>0</v>
      </c>
      <c r="O546" s="97">
        <v>0</v>
      </c>
      <c r="P546" s="97">
        <v>0</v>
      </c>
      <c r="Q546" s="97">
        <v>0</v>
      </c>
      <c r="R546" s="97">
        <v>0</v>
      </c>
      <c r="S546" s="97">
        <v>0</v>
      </c>
      <c r="T546" s="97">
        <v>0</v>
      </c>
      <c r="U546" s="97">
        <v>0</v>
      </c>
      <c r="V546" s="97">
        <v>0</v>
      </c>
      <c r="W546" s="97">
        <v>0</v>
      </c>
      <c r="X546" s="98">
        <v>0</v>
      </c>
      <c r="Y546" s="96">
        <v>0</v>
      </c>
    </row>
    <row r="547" spans="1:25" x14ac:dyDescent="0.25">
      <c r="A547" s="11" t="s">
        <v>687</v>
      </c>
      <c r="B547" s="11" t="s">
        <v>841</v>
      </c>
      <c r="C547" s="96">
        <v>0</v>
      </c>
      <c r="D547" s="96">
        <v>0</v>
      </c>
      <c r="E547" s="97">
        <v>0</v>
      </c>
      <c r="F547" s="97">
        <v>0</v>
      </c>
      <c r="G547" s="97">
        <v>0</v>
      </c>
      <c r="H547" s="97">
        <v>0</v>
      </c>
      <c r="I547" s="97">
        <v>0</v>
      </c>
      <c r="J547" s="97">
        <v>0</v>
      </c>
      <c r="K547" s="97">
        <v>0</v>
      </c>
      <c r="L547" s="97">
        <v>0</v>
      </c>
      <c r="M547" s="97">
        <v>0</v>
      </c>
      <c r="N547" s="97">
        <v>0</v>
      </c>
      <c r="O547" s="97">
        <v>0</v>
      </c>
      <c r="P547" s="97">
        <v>0</v>
      </c>
      <c r="Q547" s="97">
        <v>0</v>
      </c>
      <c r="R547" s="97">
        <v>0</v>
      </c>
      <c r="S547" s="97">
        <v>0</v>
      </c>
      <c r="T547" s="97">
        <v>0</v>
      </c>
      <c r="U547" s="97">
        <v>0</v>
      </c>
      <c r="V547" s="97">
        <v>0</v>
      </c>
      <c r="W547" s="97">
        <v>0</v>
      </c>
      <c r="X547" s="98">
        <v>0</v>
      </c>
      <c r="Y547" s="96">
        <v>0</v>
      </c>
    </row>
    <row r="548" spans="1:25" x14ac:dyDescent="0.25">
      <c r="A548" s="11" t="s">
        <v>687</v>
      </c>
      <c r="B548" s="91" t="s">
        <v>633</v>
      </c>
      <c r="C548" s="12"/>
      <c r="D548" s="12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5"/>
      <c r="Y548" s="3"/>
    </row>
    <row r="549" spans="1:25" x14ac:dyDescent="0.25">
      <c r="A549" s="11" t="s">
        <v>687</v>
      </c>
      <c r="B549" s="11" t="s">
        <v>842</v>
      </c>
      <c r="C549" s="12">
        <v>1.4233678050628942</v>
      </c>
      <c r="D549" s="12">
        <v>1.4113902238887219</v>
      </c>
      <c r="E549" s="13">
        <v>1.3995134335644437</v>
      </c>
      <c r="F549" s="13">
        <v>1.3877365859392288</v>
      </c>
      <c r="G549" s="13">
        <v>1.3760588399994003</v>
      </c>
      <c r="H549" s="13">
        <v>1.3644793618083773</v>
      </c>
      <c r="I549" s="13">
        <v>1.3529973244471203</v>
      </c>
      <c r="J549" s="13">
        <v>1.3416119079550795</v>
      </c>
      <c r="K549" s="13">
        <v>1.3303222992716388</v>
      </c>
      <c r="L549" s="13">
        <v>1.3191276921780539</v>
      </c>
      <c r="M549" s="13">
        <v>1.3080272872398777</v>
      </c>
      <c r="N549" s="13">
        <v>1.297020291749871</v>
      </c>
      <c r="O549" s="13">
        <v>1.2861059196713933</v>
      </c>
      <c r="P549" s="13">
        <v>1.2752833915822697</v>
      </c>
      <c r="Q549" s="13">
        <v>1.2645519346191305</v>
      </c>
      <c r="R549" s="13">
        <v>1.2539107824222198</v>
      </c>
      <c r="S549" s="13">
        <v>1.2433591750806667</v>
      </c>
      <c r="T549" s="13">
        <v>1.2328963590782194</v>
      </c>
      <c r="U549" s="13">
        <v>1.2225215872394337</v>
      </c>
      <c r="V549" s="13">
        <v>1.2122341186763161</v>
      </c>
      <c r="W549" s="13">
        <v>1.202033218735415</v>
      </c>
      <c r="X549" s="15">
        <v>1.1919181589453571</v>
      </c>
      <c r="Y549" s="112">
        <v>1.181888216964825</v>
      </c>
    </row>
    <row r="550" spans="1:25" x14ac:dyDescent="0.25">
      <c r="A550" s="11" t="s">
        <v>687</v>
      </c>
      <c r="B550" s="11" t="s">
        <v>843</v>
      </c>
      <c r="C550" s="12">
        <v>2.0902604130294251</v>
      </c>
      <c r="D550" s="12">
        <v>2.072670958158263</v>
      </c>
      <c r="E550" s="13">
        <v>2.05522951782191</v>
      </c>
      <c r="F550" s="13">
        <v>2.0379348464841818</v>
      </c>
      <c r="G550" s="13">
        <v>2.0207857090900281</v>
      </c>
      <c r="H550" s="13">
        <v>2.0037808809773368</v>
      </c>
      <c r="I550" s="13">
        <v>1.986919147789477</v>
      </c>
      <c r="J550" s="13">
        <v>1.9701993053885778</v>
      </c>
      <c r="K550" s="13">
        <v>1.9536201597695388</v>
      </c>
      <c r="L550" s="13">
        <v>1.9371805269747637</v>
      </c>
      <c r="M550" s="13">
        <v>1.9208792330096101</v>
      </c>
      <c r="N550" s="13">
        <v>1.9047151137585512</v>
      </c>
      <c r="O550" s="13">
        <v>1.8886870149020456</v>
      </c>
      <c r="P550" s="13">
        <v>1.8727937918341018</v>
      </c>
      <c r="Q550" s="13">
        <v>1.8570343095805408</v>
      </c>
      <c r="R550" s="13">
        <v>1.8414074427179445</v>
      </c>
      <c r="S550" s="13">
        <v>1.8259120752932863</v>
      </c>
      <c r="T550" s="13">
        <v>1.8105471007442375</v>
      </c>
      <c r="U550" s="13">
        <v>1.7953114218201467</v>
      </c>
      <c r="V550" s="13">
        <v>1.7802039505036802</v>
      </c>
      <c r="W550" s="13">
        <v>1.7652236079331263</v>
      </c>
      <c r="X550" s="15">
        <v>1.75036932432535</v>
      </c>
      <c r="Y550" s="112">
        <v>1.7356400388993929</v>
      </c>
    </row>
    <row r="551" spans="1:25" x14ac:dyDescent="0.25">
      <c r="A551" s="11" t="s">
        <v>687</v>
      </c>
      <c r="B551" s="11" t="s">
        <v>844</v>
      </c>
      <c r="C551" s="12">
        <v>0</v>
      </c>
      <c r="D551" s="12">
        <v>0</v>
      </c>
      <c r="E551" s="13">
        <v>0</v>
      </c>
      <c r="F551" s="13">
        <v>0</v>
      </c>
      <c r="G551" s="13">
        <v>0</v>
      </c>
      <c r="H551" s="13">
        <v>0</v>
      </c>
      <c r="I551" s="13">
        <v>0</v>
      </c>
      <c r="J551" s="13">
        <v>0</v>
      </c>
      <c r="K551" s="13">
        <v>0</v>
      </c>
      <c r="L551" s="13">
        <v>0</v>
      </c>
      <c r="M551" s="13">
        <v>0</v>
      </c>
      <c r="N551" s="13">
        <v>0</v>
      </c>
      <c r="O551" s="13">
        <v>0</v>
      </c>
      <c r="P551" s="13">
        <v>0</v>
      </c>
      <c r="Q551" s="13">
        <v>0</v>
      </c>
      <c r="R551" s="13">
        <v>0</v>
      </c>
      <c r="S551" s="13">
        <v>0</v>
      </c>
      <c r="T551" s="13">
        <v>0</v>
      </c>
      <c r="U551" s="13">
        <v>0</v>
      </c>
      <c r="V551" s="13">
        <v>0</v>
      </c>
      <c r="W551" s="13">
        <v>0</v>
      </c>
      <c r="X551" s="15">
        <v>0</v>
      </c>
      <c r="Y551" s="112">
        <v>0</v>
      </c>
    </row>
    <row r="552" spans="1:25" x14ac:dyDescent="0.25">
      <c r="A552" s="11" t="s">
        <v>687</v>
      </c>
      <c r="B552" s="23" t="s">
        <v>845</v>
      </c>
      <c r="C552" s="21">
        <v>3.2905937663999998</v>
      </c>
      <c r="D552" s="21">
        <f>$C552*(D$351/$C$351)</f>
        <v>3.250075996021311</v>
      </c>
      <c r="E552" s="21">
        <f t="shared" ref="E552:Y552" si="11">$C552*(E$351/$C$351)</f>
        <v>3.5531645254735231</v>
      </c>
      <c r="F552" s="21">
        <f t="shared" si="11"/>
        <v>3.8326454235887089</v>
      </c>
      <c r="G552" s="21">
        <f t="shared" si="11"/>
        <v>3.7796798730936927</v>
      </c>
      <c r="H552" s="21">
        <f t="shared" si="11"/>
        <v>3.7283486815790403</v>
      </c>
      <c r="I552" s="21">
        <f t="shared" si="11"/>
        <v>3.6786637546053513</v>
      </c>
      <c r="J552" s="21">
        <f t="shared" si="11"/>
        <v>3.6426104448307992</v>
      </c>
      <c r="K552" s="21">
        <f t="shared" si="11"/>
        <v>3.6071483250138914</v>
      </c>
      <c r="L552" s="21">
        <f>$C552*(L$351/$C$351)</f>
        <v>3.5722601857025946</v>
      </c>
      <c r="M552" s="21">
        <f t="shared" si="11"/>
        <v>3.5379403972522474</v>
      </c>
      <c r="N552" s="21">
        <f t="shared" si="11"/>
        <v>3.5041704495879316</v>
      </c>
      <c r="O552" s="21">
        <f t="shared" si="11"/>
        <v>3.476049378323026</v>
      </c>
      <c r="P552" s="21">
        <f t="shared" si="11"/>
        <v>3.4769643504955892</v>
      </c>
      <c r="Q552" s="21">
        <f t="shared" si="11"/>
        <v>3.4778783446894703</v>
      </c>
      <c r="R552" s="21">
        <f t="shared" si="11"/>
        <v>3.4787798431052415</v>
      </c>
      <c r="S552" s="21">
        <f t="shared" si="11"/>
        <v>3.4797533109026419</v>
      </c>
      <c r="T552" s="21">
        <f t="shared" si="11"/>
        <v>3.4798794777300976</v>
      </c>
      <c r="U552" s="21">
        <f t="shared" si="11"/>
        <v>3.4801319091118175</v>
      </c>
      <c r="V552" s="21">
        <f t="shared" si="11"/>
        <v>3.4805164912494813</v>
      </c>
      <c r="W552" s="21">
        <f t="shared" si="11"/>
        <v>3.4810453169167896</v>
      </c>
      <c r="X552" s="94">
        <f t="shared" si="11"/>
        <v>3.4817243232544439</v>
      </c>
      <c r="Y552" s="21">
        <f t="shared" si="11"/>
        <v>3.482559329300051</v>
      </c>
    </row>
    <row r="553" spans="1:25" x14ac:dyDescent="0.25">
      <c r="A553" s="11" t="s">
        <v>687</v>
      </c>
      <c r="B553" s="91" t="s">
        <v>640</v>
      </c>
      <c r="C553" s="12"/>
      <c r="D553" s="12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5"/>
      <c r="Y553" s="3"/>
    </row>
    <row r="554" spans="1:25" x14ac:dyDescent="0.25">
      <c r="A554" s="11" t="s">
        <v>687</v>
      </c>
      <c r="B554" s="11" t="s">
        <v>643</v>
      </c>
      <c r="C554" s="12"/>
      <c r="D554" s="12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5"/>
      <c r="Y554" s="3"/>
    </row>
    <row r="555" spans="1:25" x14ac:dyDescent="0.25">
      <c r="A555" s="11" t="s">
        <v>687</v>
      </c>
      <c r="B555" s="11" t="s">
        <v>975</v>
      </c>
      <c r="C555" s="12"/>
      <c r="D555" s="12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5"/>
      <c r="Y555" s="3"/>
    </row>
    <row r="556" spans="1:25" x14ac:dyDescent="0.25">
      <c r="A556" s="11" t="s">
        <v>687</v>
      </c>
      <c r="B556" s="11" t="s">
        <v>976</v>
      </c>
      <c r="C556" s="12"/>
      <c r="D556" s="12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5"/>
      <c r="Y556" s="3"/>
    </row>
    <row r="557" spans="1:25" x14ac:dyDescent="0.25">
      <c r="A557" s="11" t="s">
        <v>687</v>
      </c>
      <c r="B557" s="91" t="s">
        <v>646</v>
      </c>
      <c r="C557" s="12"/>
      <c r="D557" s="12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5"/>
      <c r="Y557" s="3"/>
    </row>
    <row r="558" spans="1:25" x14ac:dyDescent="0.25">
      <c r="A558" s="11" t="s">
        <v>687</v>
      </c>
      <c r="B558" s="11" t="s">
        <v>846</v>
      </c>
      <c r="C558" s="12">
        <v>0.9</v>
      </c>
      <c r="D558" s="12">
        <v>0.88888888888888895</v>
      </c>
      <c r="E558" s="13">
        <v>0.88888888888888895</v>
      </c>
      <c r="F558" s="13">
        <v>0.88888888888888895</v>
      </c>
      <c r="G558" s="13">
        <v>0.88888888888888895</v>
      </c>
      <c r="H558" s="13">
        <v>0.88888888888888895</v>
      </c>
      <c r="I558" s="13">
        <v>0.88888888888888895</v>
      </c>
      <c r="J558" s="13">
        <v>0.88888888888888895</v>
      </c>
      <c r="K558" s="13">
        <v>0.88888888888888895</v>
      </c>
      <c r="L558" s="13">
        <v>0.88888888888888895</v>
      </c>
      <c r="M558" s="13">
        <v>0.88888888888888895</v>
      </c>
      <c r="N558" s="13">
        <v>0.88888888888888895</v>
      </c>
      <c r="O558" s="13">
        <v>0.88888888888888895</v>
      </c>
      <c r="P558" s="13">
        <v>0.88888888888888895</v>
      </c>
      <c r="Q558" s="13">
        <v>0.88888888888888895</v>
      </c>
      <c r="R558" s="13">
        <v>0.88888888888888895</v>
      </c>
      <c r="S558" s="13">
        <v>0.88888888888888895</v>
      </c>
      <c r="T558" s="13">
        <v>0.88888888888888895</v>
      </c>
      <c r="U558" s="13">
        <v>0.88888888888888895</v>
      </c>
      <c r="V558" s="13">
        <v>0.88888888888888895</v>
      </c>
      <c r="W558" s="13">
        <v>0.88888888888888895</v>
      </c>
      <c r="X558" s="15">
        <v>0.88888888888888895</v>
      </c>
      <c r="Y558" s="13">
        <v>0.88888888888888895</v>
      </c>
    </row>
    <row r="559" spans="1:25" x14ac:dyDescent="0.25">
      <c r="A559" s="108" t="s">
        <v>686</v>
      </c>
      <c r="B559" s="2" t="s">
        <v>862</v>
      </c>
      <c r="C559" s="30">
        <v>0.95</v>
      </c>
      <c r="D559" s="30">
        <v>0.95</v>
      </c>
      <c r="E559" s="29">
        <v>0.95</v>
      </c>
      <c r="F559" s="29">
        <v>0.95</v>
      </c>
      <c r="G559" s="29">
        <v>0.95</v>
      </c>
      <c r="H559" s="29">
        <v>0.95</v>
      </c>
      <c r="I559" s="29">
        <v>0.95</v>
      </c>
      <c r="J559" s="29">
        <v>0.95</v>
      </c>
      <c r="K559" s="29">
        <v>0.95</v>
      </c>
      <c r="L559" s="29">
        <v>0.95</v>
      </c>
      <c r="M559" s="29">
        <v>0.95</v>
      </c>
      <c r="N559" s="29">
        <v>0.95</v>
      </c>
      <c r="O559" s="29">
        <v>0.95</v>
      </c>
      <c r="P559" s="29">
        <v>0.95</v>
      </c>
      <c r="Q559" s="29">
        <v>0.95</v>
      </c>
      <c r="R559" s="29">
        <v>0.95</v>
      </c>
      <c r="S559" s="29">
        <v>0.95</v>
      </c>
      <c r="T559" s="29">
        <v>0.95</v>
      </c>
      <c r="U559" s="29">
        <v>0.95</v>
      </c>
      <c r="V559" s="29">
        <v>0.95</v>
      </c>
      <c r="W559" s="29">
        <v>0.95</v>
      </c>
      <c r="X559" s="29">
        <v>0.95</v>
      </c>
      <c r="Y559" s="29">
        <v>0.95</v>
      </c>
    </row>
    <row r="560" spans="1:25" x14ac:dyDescent="0.25">
      <c r="A560" s="108" t="s">
        <v>685</v>
      </c>
      <c r="B560" s="120" t="s">
        <v>63</v>
      </c>
      <c r="C560" s="25">
        <v>0.28785712499999999</v>
      </c>
      <c r="D560" s="25">
        <v>0.28692022518883464</v>
      </c>
      <c r="E560" s="26">
        <v>0.28598637474202376</v>
      </c>
      <c r="F560" s="26">
        <v>0.28505556373468227</v>
      </c>
      <c r="G560" s="26">
        <v>0.28412778227422802</v>
      </c>
      <c r="H560" s="26">
        <v>0.28320302050027663</v>
      </c>
      <c r="I560" s="26">
        <v>0.28228126858453662</v>
      </c>
      <c r="J560" s="26">
        <v>0.28136251673070506</v>
      </c>
      <c r="K560" s="26">
        <v>0.28044675517436352</v>
      </c>
      <c r="L560" s="26">
        <v>0.27953397418287407</v>
      </c>
      <c r="M560" s="26">
        <v>0.27862416405527607</v>
      </c>
      <c r="N560" s="26">
        <v>0.27771731512218295</v>
      </c>
      <c r="O560" s="26">
        <v>0.27681341774567952</v>
      </c>
      <c r="P560" s="26">
        <v>0.2759124623192194</v>
      </c>
      <c r="Q560" s="26">
        <v>0.275014439267523</v>
      </c>
      <c r="R560" s="26">
        <v>0.2741193390464759</v>
      </c>
      <c r="S560" s="26">
        <v>0.27322715214302712</v>
      </c>
      <c r="T560" s="26">
        <v>0.27233786907508828</v>
      </c>
      <c r="U560" s="26">
        <v>0.27145148039143269</v>
      </c>
      <c r="V560" s="26">
        <v>0.27056797667159499</v>
      </c>
      <c r="W560" s="26">
        <v>0.26968734852577086</v>
      </c>
    </row>
    <row r="561" spans="1:25" x14ac:dyDescent="0.25">
      <c r="A561" s="108" t="s">
        <v>685</v>
      </c>
      <c r="B561" s="120" t="s">
        <v>64</v>
      </c>
      <c r="C561" s="25">
        <v>0.57571424999999998</v>
      </c>
      <c r="D561" s="25">
        <v>0.57384045037766929</v>
      </c>
      <c r="E561" s="26">
        <v>0.57197274948404753</v>
      </c>
      <c r="F561" s="26">
        <v>0.57011112746936454</v>
      </c>
      <c r="G561" s="26">
        <v>0.56825556454845605</v>
      </c>
      <c r="H561" s="26">
        <v>0.56640604100055325</v>
      </c>
      <c r="I561" s="26">
        <v>0.56456253716907323</v>
      </c>
      <c r="J561" s="26">
        <v>0.56272503346141012</v>
      </c>
      <c r="K561" s="26">
        <v>0.56089351034872703</v>
      </c>
      <c r="L561" s="26">
        <v>0.55906794836574814</v>
      </c>
      <c r="M561" s="26">
        <v>0.55724832811055214</v>
      </c>
      <c r="N561" s="26">
        <v>0.5554346302443659</v>
      </c>
      <c r="O561" s="26">
        <v>0.55362683549135905</v>
      </c>
      <c r="P561" s="26">
        <v>0.5518249246384388</v>
      </c>
      <c r="Q561" s="26">
        <v>0.55002887853504601</v>
      </c>
      <c r="R561" s="26">
        <v>0.54823867809295179</v>
      </c>
      <c r="S561" s="26">
        <v>0.54645430428605424</v>
      </c>
      <c r="T561" s="26">
        <v>0.54467573815017656</v>
      </c>
      <c r="U561" s="26">
        <v>0.54290296078286537</v>
      </c>
      <c r="V561" s="26">
        <v>0.54113595334318998</v>
      </c>
      <c r="W561" s="26">
        <v>0.53937469705154173</v>
      </c>
    </row>
    <row r="562" spans="1:25" x14ac:dyDescent="0.25">
      <c r="A562" s="2" t="s">
        <v>687</v>
      </c>
      <c r="B562" s="32" t="s">
        <v>857</v>
      </c>
      <c r="C562" s="29">
        <v>6.5</v>
      </c>
      <c r="D562" s="29">
        <v>0</v>
      </c>
      <c r="E562" s="29">
        <v>6.5</v>
      </c>
      <c r="F562" s="29">
        <v>6.5</v>
      </c>
      <c r="G562" s="29">
        <v>6.5</v>
      </c>
      <c r="H562" s="29">
        <v>6.5</v>
      </c>
      <c r="I562" s="29">
        <v>6.5</v>
      </c>
      <c r="J562" s="29">
        <v>6.5</v>
      </c>
      <c r="K562" s="29">
        <v>6.5</v>
      </c>
      <c r="L562" s="29">
        <v>6.5</v>
      </c>
      <c r="M562" s="29">
        <v>6.5</v>
      </c>
      <c r="N562" s="29">
        <v>6.5</v>
      </c>
      <c r="O562" s="29">
        <v>6.5</v>
      </c>
      <c r="P562" s="29">
        <v>6.5</v>
      </c>
      <c r="Q562" s="29">
        <v>6.5</v>
      </c>
      <c r="R562" s="29">
        <v>6.5</v>
      </c>
      <c r="S562" s="29">
        <v>6.5</v>
      </c>
      <c r="T562" s="29">
        <v>6.5</v>
      </c>
      <c r="U562" s="29">
        <v>6.5</v>
      </c>
      <c r="V562" s="29">
        <v>6.5</v>
      </c>
      <c r="W562" s="29">
        <v>6.5</v>
      </c>
      <c r="X562" s="29">
        <v>6.5</v>
      </c>
      <c r="Y562" s="29">
        <v>6.5</v>
      </c>
    </row>
    <row r="563" spans="1:25" x14ac:dyDescent="0.25">
      <c r="A563" s="2" t="s">
        <v>683</v>
      </c>
      <c r="B563" s="32" t="s">
        <v>852</v>
      </c>
      <c r="C563" s="30">
        <v>0.2</v>
      </c>
      <c r="D563" s="30">
        <v>0.2</v>
      </c>
      <c r="E563" s="30">
        <v>0.2</v>
      </c>
      <c r="F563" s="30">
        <v>0.2</v>
      </c>
      <c r="G563" s="30">
        <v>0.2</v>
      </c>
      <c r="H563" s="30">
        <v>0.2</v>
      </c>
      <c r="I563" s="30">
        <v>0.2</v>
      </c>
      <c r="J563" s="30">
        <v>0.2</v>
      </c>
      <c r="K563" s="30">
        <v>0.2</v>
      </c>
      <c r="L563" s="30">
        <v>0.2</v>
      </c>
      <c r="M563" s="30">
        <v>0.2</v>
      </c>
      <c r="N563" s="30">
        <v>0.2</v>
      </c>
      <c r="O563" s="30">
        <v>0.2</v>
      </c>
      <c r="P563" s="30">
        <v>0.2</v>
      </c>
      <c r="Q563" s="30">
        <v>0.2</v>
      </c>
      <c r="R563" s="30">
        <v>0.2</v>
      </c>
      <c r="S563" s="30">
        <v>0.2</v>
      </c>
      <c r="T563" s="30">
        <v>0.2</v>
      </c>
      <c r="U563" s="30">
        <v>0.2</v>
      </c>
      <c r="V563" s="30">
        <v>0.2</v>
      </c>
      <c r="W563" s="30">
        <v>0.2</v>
      </c>
      <c r="X563" s="30">
        <v>0.2</v>
      </c>
      <c r="Y563" s="30">
        <v>0.2</v>
      </c>
    </row>
    <row r="564" spans="1:25" x14ac:dyDescent="0.25">
      <c r="A564" s="32" t="s">
        <v>683</v>
      </c>
      <c r="B564" s="32" t="s">
        <v>866</v>
      </c>
      <c r="C564" s="25">
        <v>0.26124999999999998</v>
      </c>
      <c r="D564" s="25">
        <v>0.26124999999999998</v>
      </c>
      <c r="E564" s="25">
        <v>0.26124999999999998</v>
      </c>
      <c r="F564" s="25">
        <v>0.26124999999999998</v>
      </c>
      <c r="G564" s="25">
        <v>0.26124999999999998</v>
      </c>
      <c r="H564" s="25">
        <v>0.26124999999999998</v>
      </c>
      <c r="I564" s="25">
        <v>0.26124999999999998</v>
      </c>
      <c r="J564" s="25">
        <v>0.26124999999999998</v>
      </c>
      <c r="K564" s="25">
        <v>0.26124999999999998</v>
      </c>
      <c r="L564" s="25">
        <v>0.26124999999999998</v>
      </c>
      <c r="M564" s="25">
        <v>0.26124999999999998</v>
      </c>
      <c r="N564" s="25">
        <v>0.26124999999999998</v>
      </c>
      <c r="O564" s="25">
        <v>0.26124999999999998</v>
      </c>
      <c r="P564" s="25">
        <v>0.26124999999999998</v>
      </c>
      <c r="Q564" s="25">
        <v>0.26124999999999998</v>
      </c>
      <c r="R564" s="25">
        <v>0.26124999999999998</v>
      </c>
      <c r="S564" s="25">
        <v>0.26124999999999998</v>
      </c>
      <c r="T564" s="25">
        <v>0.26124999999999998</v>
      </c>
      <c r="U564" s="25">
        <v>0.26124999999999998</v>
      </c>
      <c r="V564" s="25">
        <v>0.26124999999999998</v>
      </c>
      <c r="W564" s="25">
        <v>0.26124999999999998</v>
      </c>
      <c r="X564" s="25">
        <v>0.26124999999999998</v>
      </c>
      <c r="Y564" s="25">
        <v>0.26124999999999998</v>
      </c>
    </row>
    <row r="565" spans="1:25" x14ac:dyDescent="0.25">
      <c r="A565" s="32" t="s">
        <v>683</v>
      </c>
      <c r="B565" s="32" t="s">
        <v>9</v>
      </c>
      <c r="C565" s="25">
        <v>0.937365</v>
      </c>
      <c r="D565" s="25">
        <v>0.937365</v>
      </c>
      <c r="E565" s="25">
        <v>0.937365</v>
      </c>
      <c r="F565" s="25">
        <v>0.937365</v>
      </c>
      <c r="G565" s="25">
        <v>0.937365</v>
      </c>
      <c r="H565" s="25">
        <v>0.937365</v>
      </c>
      <c r="I565" s="25">
        <v>0.937365</v>
      </c>
      <c r="J565" s="25">
        <v>0.937365</v>
      </c>
      <c r="K565" s="25">
        <v>0.937365</v>
      </c>
      <c r="L565" s="25">
        <v>0.937365</v>
      </c>
      <c r="M565" s="25">
        <v>0.937365</v>
      </c>
      <c r="N565" s="25">
        <v>0.937365</v>
      </c>
      <c r="O565" s="25">
        <v>0.937365</v>
      </c>
      <c r="P565" s="25">
        <v>0.937365</v>
      </c>
      <c r="Q565" s="25">
        <v>0.937365</v>
      </c>
      <c r="R565" s="25">
        <v>0.937365</v>
      </c>
      <c r="S565" s="25">
        <v>0.937365</v>
      </c>
      <c r="T565" s="25">
        <v>0.937365</v>
      </c>
      <c r="U565" s="25">
        <v>0.937365</v>
      </c>
      <c r="V565" s="25">
        <v>0.937365</v>
      </c>
      <c r="W565" s="25">
        <v>0.937365</v>
      </c>
      <c r="X565" s="25">
        <v>0.937365</v>
      </c>
      <c r="Y565" s="25">
        <v>0.937365</v>
      </c>
    </row>
    <row r="566" spans="1:25" x14ac:dyDescent="0.25">
      <c r="A566" s="32" t="s">
        <v>867</v>
      </c>
      <c r="B566" s="32" t="s">
        <v>868</v>
      </c>
      <c r="C566" s="30">
        <v>2.2999999999999998</v>
      </c>
      <c r="D566" s="30">
        <v>2.2999999999999998</v>
      </c>
      <c r="E566" s="30">
        <v>2.2999999999999998</v>
      </c>
      <c r="F566" s="30">
        <v>2.2999999999999998</v>
      </c>
      <c r="G566" s="30">
        <v>2.2999999999999998</v>
      </c>
      <c r="H566" s="30">
        <v>2.2999999999999998</v>
      </c>
      <c r="I566" s="30">
        <v>2.2999999999999998</v>
      </c>
      <c r="J566" s="30">
        <v>2.2999999999999998</v>
      </c>
      <c r="K566" s="30">
        <v>2.2999999999999998</v>
      </c>
      <c r="L566" s="30">
        <v>2.2999999999999998</v>
      </c>
      <c r="M566" s="30">
        <v>2.2999999999999998</v>
      </c>
      <c r="N566" s="30">
        <v>2.2999999999999998</v>
      </c>
      <c r="O566" s="30">
        <v>2.2999999999999998</v>
      </c>
      <c r="P566" s="30">
        <v>2.2999999999999998</v>
      </c>
      <c r="Q566" s="30">
        <v>2.2999999999999998</v>
      </c>
      <c r="R566" s="30">
        <v>2.2999999999999998</v>
      </c>
      <c r="S566" s="30">
        <v>2.2999999999999998</v>
      </c>
      <c r="T566" s="30">
        <v>2.2999999999999998</v>
      </c>
      <c r="U566" s="30">
        <v>2.2999999999999998</v>
      </c>
      <c r="V566" s="30">
        <v>2.2999999999999998</v>
      </c>
      <c r="W566" s="30">
        <v>2.2999999999999998</v>
      </c>
      <c r="X566" s="30">
        <v>2.2999999999999998</v>
      </c>
      <c r="Y566" s="30">
        <v>2.2999999999999998</v>
      </c>
    </row>
    <row r="567" spans="1:25" x14ac:dyDescent="0.25">
      <c r="A567" s="32" t="s">
        <v>685</v>
      </c>
      <c r="B567" s="32" t="s">
        <v>869</v>
      </c>
      <c r="C567" s="25">
        <f>C498*0.4</f>
        <v>2.64</v>
      </c>
      <c r="D567" s="25">
        <f>$C567*(D$292/$C$292)</f>
        <v>2.5719988819857136</v>
      </c>
      <c r="E567" s="25">
        <f t="shared" ref="E567:Y567" si="12">$C567*(E$292/$C$292)</f>
        <v>2.5906988788968031</v>
      </c>
      <c r="F567" s="25">
        <f t="shared" si="12"/>
        <v>2.5592822758381102</v>
      </c>
      <c r="G567" s="25">
        <f t="shared" si="12"/>
        <v>2.5270264622652459</v>
      </c>
      <c r="H567" s="25">
        <f t="shared" si="12"/>
        <v>2.4955995816209047</v>
      </c>
      <c r="I567" s="25">
        <f t="shared" si="12"/>
        <v>2.4644321342473856</v>
      </c>
      <c r="J567" s="25">
        <f t="shared" si="12"/>
        <v>2.4347981121398061</v>
      </c>
      <c r="K567" s="25">
        <f t="shared" si="12"/>
        <v>2.4052767919874567</v>
      </c>
      <c r="L567" s="25">
        <f t="shared" si="12"/>
        <v>2.3758502059664637</v>
      </c>
      <c r="M567" s="25">
        <f t="shared" si="12"/>
        <v>2.3465014654291894</v>
      </c>
      <c r="N567" s="25">
        <f t="shared" si="12"/>
        <v>2.3172124076443668</v>
      </c>
      <c r="O567" s="25">
        <f t="shared" si="12"/>
        <v>2.2953134550253229</v>
      </c>
      <c r="P567" s="25">
        <f t="shared" si="12"/>
        <v>2.2926738919399714</v>
      </c>
      <c r="Q567" s="25">
        <f t="shared" si="12"/>
        <v>2.2901174033235634</v>
      </c>
      <c r="R567" s="25">
        <f t="shared" si="12"/>
        <v>2.2876524898346915</v>
      </c>
      <c r="S567" s="25">
        <f t="shared" si="12"/>
        <v>2.2852826564508741</v>
      </c>
      <c r="T567" s="25">
        <f t="shared" si="12"/>
        <v>2.2868041259615963</v>
      </c>
      <c r="U567" s="25">
        <f t="shared" si="12"/>
        <v>2.2884326529007333</v>
      </c>
      <c r="V567" s="25">
        <f t="shared" si="12"/>
        <v>2.2901695307598309</v>
      </c>
      <c r="W567" s="25">
        <f t="shared" si="12"/>
        <v>2.2920152594419116</v>
      </c>
      <c r="X567" s="25">
        <f t="shared" si="12"/>
        <v>2.2939707371836828</v>
      </c>
      <c r="Y567" s="25">
        <f t="shared" si="12"/>
        <v>2.2960367964056001</v>
      </c>
    </row>
    <row r="568" spans="1:25" x14ac:dyDescent="0.25">
      <c r="A568" s="32" t="s">
        <v>687</v>
      </c>
      <c r="B568" s="32" t="s">
        <v>870</v>
      </c>
      <c r="C568" s="25">
        <f t="shared" ref="C568:Y568" si="13">C352*0.57</f>
        <v>8.8734530771538207</v>
      </c>
      <c r="D568" s="25">
        <f t="shared" si="13"/>
        <v>8.7722533652253869</v>
      </c>
      <c r="E568" s="25">
        <f t="shared" si="13"/>
        <v>8.6603757513118005</v>
      </c>
      <c r="F568" s="25">
        <f t="shared" si="13"/>
        <v>8.4919092717037863</v>
      </c>
      <c r="G568" s="25">
        <f t="shared" si="13"/>
        <v>8.331882055060019</v>
      </c>
      <c r="H568" s="25">
        <f t="shared" si="13"/>
        <v>8.175430960513566</v>
      </c>
      <c r="I568" s="25">
        <f t="shared" si="13"/>
        <v>8.0188491239895434</v>
      </c>
      <c r="J568" s="25">
        <f t="shared" si="13"/>
        <v>7.898740201043676</v>
      </c>
      <c r="K568" s="25">
        <f t="shared" si="13"/>
        <v>7.7802246054577866</v>
      </c>
      <c r="L568" s="25">
        <f t="shared" si="13"/>
        <v>7.6632644503726572</v>
      </c>
      <c r="M568" s="25">
        <f t="shared" si="13"/>
        <v>7.5478080247083694</v>
      </c>
      <c r="N568" s="25">
        <f t="shared" si="13"/>
        <v>7.4338259674264471</v>
      </c>
      <c r="O568" s="25">
        <f t="shared" si="13"/>
        <v>7.3363697061233868</v>
      </c>
      <c r="P568" s="25">
        <f t="shared" si="13"/>
        <v>7.3008219516550197</v>
      </c>
      <c r="Q568" s="25">
        <f t="shared" si="13"/>
        <v>7.2657734575470361</v>
      </c>
      <c r="R568" s="25">
        <f t="shared" si="13"/>
        <v>7.2313377514437587</v>
      </c>
      <c r="S568" s="25">
        <f t="shared" si="13"/>
        <v>7.1973728500164578</v>
      </c>
      <c r="T568" s="25">
        <f t="shared" si="13"/>
        <v>7.1619162925819548</v>
      </c>
      <c r="U568" s="25">
        <f t="shared" si="13"/>
        <v>7.1268930382664104</v>
      </c>
      <c r="V568" s="25">
        <f t="shared" si="13"/>
        <v>7.0923120135690398</v>
      </c>
      <c r="W568" s="25">
        <f t="shared" si="13"/>
        <v>7.0581570680205008</v>
      </c>
      <c r="X568" s="25">
        <f t="shared" si="13"/>
        <v>7.0244278653062775</v>
      </c>
      <c r="Y568" s="25">
        <f t="shared" si="13"/>
        <v>6.991121716782609</v>
      </c>
    </row>
    <row r="569" spans="1:25" x14ac:dyDescent="0.25">
      <c r="A569" s="32" t="s">
        <v>687</v>
      </c>
      <c r="B569" s="32" t="s">
        <v>871</v>
      </c>
      <c r="C569" s="25">
        <f t="shared" ref="C569:Y569" si="14">C352*0.43</f>
        <v>6.6940084617125324</v>
      </c>
      <c r="D569" s="25">
        <f t="shared" si="14"/>
        <v>6.617664819380555</v>
      </c>
      <c r="E569" s="25">
        <f t="shared" si="14"/>
        <v>6.5332659176562711</v>
      </c>
      <c r="F569" s="25">
        <f t="shared" si="14"/>
        <v>6.4061771698818042</v>
      </c>
      <c r="G569" s="25">
        <f t="shared" si="14"/>
        <v>6.2854548836417692</v>
      </c>
      <c r="H569" s="25">
        <f t="shared" si="14"/>
        <v>6.1674303737207605</v>
      </c>
      <c r="I569" s="25">
        <f t="shared" si="14"/>
        <v>6.0493072338868492</v>
      </c>
      <c r="J569" s="25">
        <f t="shared" si="14"/>
        <v>5.9586987481557561</v>
      </c>
      <c r="K569" s="25">
        <f t="shared" si="14"/>
        <v>5.8692922462225408</v>
      </c>
      <c r="L569" s="25">
        <f t="shared" si="14"/>
        <v>5.781059146772356</v>
      </c>
      <c r="M569" s="25">
        <f t="shared" si="14"/>
        <v>5.6939604396922796</v>
      </c>
      <c r="N569" s="25">
        <f t="shared" si="14"/>
        <v>5.6079739754269697</v>
      </c>
      <c r="O569" s="25">
        <f t="shared" si="14"/>
        <v>5.5344543397071169</v>
      </c>
      <c r="P569" s="25">
        <f t="shared" si="14"/>
        <v>5.507637612652033</v>
      </c>
      <c r="Q569" s="25">
        <f t="shared" si="14"/>
        <v>5.4811975206056589</v>
      </c>
      <c r="R569" s="25">
        <f t="shared" si="14"/>
        <v>5.4552197072295021</v>
      </c>
      <c r="S569" s="25">
        <f t="shared" si="14"/>
        <v>5.4295970622931176</v>
      </c>
      <c r="T569" s="25">
        <f t="shared" si="14"/>
        <v>5.402849133000422</v>
      </c>
      <c r="U569" s="25">
        <f t="shared" si="14"/>
        <v>5.3764280814992222</v>
      </c>
      <c r="V569" s="25">
        <f t="shared" si="14"/>
        <v>5.350340641815241</v>
      </c>
      <c r="W569" s="25">
        <f t="shared" si="14"/>
        <v>5.3245746302610799</v>
      </c>
      <c r="X569" s="25">
        <f t="shared" si="14"/>
        <v>5.2991297931257888</v>
      </c>
      <c r="Y569" s="25">
        <f t="shared" si="14"/>
        <v>5.2740041021342492</v>
      </c>
    </row>
    <row r="570" spans="1:25" x14ac:dyDescent="0.25">
      <c r="A570" s="32" t="s">
        <v>684</v>
      </c>
      <c r="B570" s="32" t="s">
        <v>874</v>
      </c>
      <c r="C570" s="25">
        <v>17.5</v>
      </c>
      <c r="D570" s="25">
        <v>17.5</v>
      </c>
      <c r="E570" s="25">
        <v>17.5</v>
      </c>
      <c r="F570" s="25">
        <v>17.5</v>
      </c>
      <c r="G570" s="25">
        <v>17.5</v>
      </c>
      <c r="H570" s="25">
        <v>17.5</v>
      </c>
      <c r="I570" s="25">
        <v>17.5</v>
      </c>
      <c r="J570" s="25">
        <v>17.5</v>
      </c>
      <c r="K570" s="25">
        <v>17.5</v>
      </c>
      <c r="L570" s="25">
        <v>17.5</v>
      </c>
      <c r="M570" s="25">
        <v>17.5</v>
      </c>
      <c r="N570" s="25">
        <v>17.5</v>
      </c>
      <c r="O570" s="25">
        <v>17.5</v>
      </c>
      <c r="P570" s="25">
        <v>17.5</v>
      </c>
      <c r="Q570" s="25">
        <v>17.5</v>
      </c>
      <c r="R570" s="25">
        <v>17.5</v>
      </c>
      <c r="S570" s="25">
        <v>17.5</v>
      </c>
      <c r="T570" s="25">
        <v>17.5</v>
      </c>
      <c r="U570" s="25">
        <v>17.5</v>
      </c>
      <c r="V570" s="25">
        <v>17.5</v>
      </c>
      <c r="W570" s="25">
        <v>17.5</v>
      </c>
      <c r="X570" s="25">
        <v>17.5</v>
      </c>
      <c r="Y570" s="25">
        <v>17.5</v>
      </c>
    </row>
    <row r="571" spans="1:25" x14ac:dyDescent="0.25">
      <c r="A571" s="32" t="s">
        <v>684</v>
      </c>
      <c r="B571" s="32" t="s">
        <v>875</v>
      </c>
      <c r="C571" s="25">
        <v>16.7</v>
      </c>
      <c r="D571" s="25">
        <v>16.7</v>
      </c>
      <c r="E571" s="25">
        <v>16.7</v>
      </c>
      <c r="F571" s="25">
        <v>16.7</v>
      </c>
      <c r="G571" s="25">
        <v>16.7</v>
      </c>
      <c r="H571" s="25">
        <v>16.7</v>
      </c>
      <c r="I571" s="25">
        <v>16.7</v>
      </c>
      <c r="J571" s="25">
        <v>16.7</v>
      </c>
      <c r="K571" s="25">
        <v>16.7</v>
      </c>
      <c r="L571" s="25">
        <v>16.7</v>
      </c>
      <c r="M571" s="25">
        <v>16.7</v>
      </c>
      <c r="N571" s="25">
        <v>16.7</v>
      </c>
      <c r="O571" s="25">
        <v>16.7</v>
      </c>
      <c r="P571" s="25">
        <v>16.7</v>
      </c>
      <c r="Q571" s="25">
        <v>16.7</v>
      </c>
      <c r="R571" s="25">
        <v>16.7</v>
      </c>
      <c r="S571" s="25">
        <v>16.7</v>
      </c>
      <c r="T571" s="25">
        <v>16.7</v>
      </c>
      <c r="U571" s="25">
        <v>16.7</v>
      </c>
      <c r="V571" s="25">
        <v>16.7</v>
      </c>
      <c r="W571" s="25">
        <v>16.7</v>
      </c>
      <c r="X571" s="25">
        <v>16.7</v>
      </c>
      <c r="Y571" s="25">
        <v>16.7</v>
      </c>
    </row>
    <row r="572" spans="1:25" x14ac:dyDescent="0.25">
      <c r="A572" s="32" t="s">
        <v>684</v>
      </c>
      <c r="B572" s="32" t="s">
        <v>92</v>
      </c>
      <c r="C572" s="25">
        <v>17.63</v>
      </c>
      <c r="D572" s="25">
        <v>17.63</v>
      </c>
      <c r="E572" s="25">
        <v>17.63</v>
      </c>
      <c r="F572" s="25">
        <v>17.63</v>
      </c>
      <c r="G572" s="25">
        <v>17.63</v>
      </c>
      <c r="H572" s="25">
        <v>17.63</v>
      </c>
      <c r="I572" s="25">
        <v>17.63</v>
      </c>
      <c r="J572" s="25">
        <v>17.63</v>
      </c>
      <c r="K572" s="25">
        <v>17.63</v>
      </c>
      <c r="L572" s="25">
        <v>17.63</v>
      </c>
      <c r="M572" s="25">
        <v>17.63</v>
      </c>
      <c r="N572" s="25">
        <v>17.63</v>
      </c>
      <c r="O572" s="25">
        <v>17.63</v>
      </c>
      <c r="P572" s="25">
        <v>17.63</v>
      </c>
      <c r="Q572" s="25">
        <v>17.63</v>
      </c>
      <c r="R572" s="25">
        <v>17.63</v>
      </c>
      <c r="S572" s="25">
        <v>17.63</v>
      </c>
      <c r="T572" s="25">
        <v>17.63</v>
      </c>
      <c r="U572" s="25">
        <v>17.63</v>
      </c>
      <c r="V572" s="25">
        <v>17.63</v>
      </c>
      <c r="W572" s="25">
        <v>17.63</v>
      </c>
      <c r="X572" s="25">
        <v>17.63</v>
      </c>
      <c r="Y572" s="25">
        <v>17.63</v>
      </c>
    </row>
    <row r="577" spans="1:25" x14ac:dyDescent="0.25">
      <c r="A577" s="113">
        <v>0.99771996643229444</v>
      </c>
      <c r="B577" s="24" t="s">
        <v>13</v>
      </c>
      <c r="C577" s="117">
        <f t="shared" ref="C577:D579" si="15">D577/$A577</f>
        <v>62.283694041180325</v>
      </c>
      <c r="D577" s="117">
        <f t="shared" si="15"/>
        <v>62.141685128045729</v>
      </c>
      <c r="E577" s="116">
        <v>61.999999999999993</v>
      </c>
      <c r="F577" s="118">
        <f>E577*$A577</f>
        <v>61.858637918802245</v>
      </c>
      <c r="G577" s="118">
        <f>F577*$A577</f>
        <v>61.717598147894833</v>
      </c>
      <c r="H577" s="118">
        <f t="shared" ref="H577:X577" si="16">G577*$A577</f>
        <v>61.576879952399473</v>
      </c>
      <c r="I577" s="118">
        <f>H577*$A577</f>
        <v>61.436482599113425</v>
      </c>
      <c r="J577" s="118">
        <f t="shared" si="16"/>
        <v>61.296405356505687</v>
      </c>
      <c r="K577" s="118">
        <f t="shared" si="16"/>
        <v>61.15664749471317</v>
      </c>
      <c r="L577" s="118">
        <f t="shared" si="16"/>
        <v>61.017208285536888</v>
      </c>
      <c r="M577" s="118">
        <f t="shared" si="16"/>
        <v>60.878087002438185</v>
      </c>
      <c r="N577" s="118">
        <f t="shared" si="16"/>
        <v>60.739282920534926</v>
      </c>
      <c r="O577" s="118">
        <f t="shared" si="16"/>
        <v>60.60079531659774</v>
      </c>
      <c r="P577" s="118">
        <f t="shared" si="16"/>
        <v>60.462623469046243</v>
      </c>
      <c r="Q577" s="118">
        <f t="shared" si="16"/>
        <v>60.324766657945275</v>
      </c>
      <c r="R577" s="118">
        <f t="shared" si="16"/>
        <v>60.187224165001155</v>
      </c>
      <c r="S577" s="118">
        <f t="shared" si="16"/>
        <v>60.049995273557933</v>
      </c>
      <c r="T577" s="118">
        <f t="shared" si="16"/>
        <v>59.913079268593663</v>
      </c>
      <c r="U577" s="118">
        <f t="shared" si="16"/>
        <v>59.776475436716666</v>
      </c>
      <c r="V577" s="118">
        <f t="shared" si="16"/>
        <v>59.640183066161825</v>
      </c>
      <c r="W577" s="118">
        <f t="shared" si="16"/>
        <v>59.504201446786873</v>
      </c>
      <c r="X577" s="118">
        <f t="shared" si="16"/>
        <v>59.368529870068684</v>
      </c>
      <c r="Y577" s="118">
        <f t="shared" ref="Y577" si="17">X577*$A577</f>
        <v>59.233167629099597</v>
      </c>
    </row>
    <row r="578" spans="1:25" x14ac:dyDescent="0.25">
      <c r="A578" s="113">
        <v>0.99771996643229444</v>
      </c>
      <c r="B578" s="24" t="s">
        <v>14</v>
      </c>
      <c r="C578" s="117">
        <f t="shared" si="15"/>
        <v>27.841256777798307</v>
      </c>
      <c r="D578" s="117">
        <f t="shared" si="15"/>
        <v>27.777777777777818</v>
      </c>
      <c r="E578" s="116">
        <v>27.71444351200822</v>
      </c>
      <c r="F578" s="118">
        <f>E578*$A578</f>
        <v>27.651253650490563</v>
      </c>
      <c r="G578" s="118">
        <f>F578*$A578</f>
        <v>27.588207863978305</v>
      </c>
      <c r="H578" s="118">
        <f t="shared" ref="H578:X578" si="18">G578*$A578</f>
        <v>27.525305823975597</v>
      </c>
      <c r="I578" s="118">
        <f t="shared" si="18"/>
        <v>27.462547202735571</v>
      </c>
      <c r="J578" s="118">
        <f t="shared" si="18"/>
        <v>27.399931673258635</v>
      </c>
      <c r="K578" s="118">
        <f t="shared" si="18"/>
        <v>27.337458909290767</v>
      </c>
      <c r="L578" s="118">
        <f t="shared" si="18"/>
        <v>27.275128585321813</v>
      </c>
      <c r="M578" s="118">
        <f t="shared" si="18"/>
        <v>27.212940376583795</v>
      </c>
      <c r="N578" s="118">
        <f t="shared" si="18"/>
        <v>27.150893959049213</v>
      </c>
      <c r="O578" s="118">
        <f t="shared" si="18"/>
        <v>27.088989009429365</v>
      </c>
      <c r="P578" s="118">
        <f t="shared" si="18"/>
        <v>27.027225205172659</v>
      </c>
      <c r="Q578" s="118">
        <f t="shared" si="18"/>
        <v>26.965602224462927</v>
      </c>
      <c r="R578" s="118">
        <f t="shared" si="18"/>
        <v>26.904119746217756</v>
      </c>
      <c r="S578" s="118">
        <f t="shared" si="18"/>
        <v>26.84277745008681</v>
      </c>
      <c r="T578" s="118">
        <f t="shared" si="18"/>
        <v>26.781575016450162</v>
      </c>
      <c r="U578" s="118">
        <f t="shared" si="18"/>
        <v>26.720512126416629</v>
      </c>
      <c r="V578" s="118">
        <f t="shared" si="18"/>
        <v>26.659588461822114</v>
      </c>
      <c r="W578" s="118">
        <f t="shared" si="18"/>
        <v>26.598803705227944</v>
      </c>
      <c r="X578" s="118">
        <f t="shared" si="18"/>
        <v>26.538157539919212</v>
      </c>
      <c r="Y578" s="118">
        <f t="shared" ref="Y578" si="19">X578*$A578</f>
        <v>26.477649649903139</v>
      </c>
    </row>
    <row r="579" spans="1:25" x14ac:dyDescent="0.25">
      <c r="A579" s="113">
        <v>0.99043843007961874</v>
      </c>
      <c r="B579" s="24" t="s">
        <v>17</v>
      </c>
      <c r="C579" s="117">
        <f t="shared" si="15"/>
        <v>58.433195098129595</v>
      </c>
      <c r="D579" s="117">
        <f t="shared" si="15"/>
        <v>57.874482017527548</v>
      </c>
      <c r="E579" s="116">
        <v>57.321111111111108</v>
      </c>
      <c r="F579" s="118">
        <f>E579*$A579</f>
        <v>56.773031299308279</v>
      </c>
      <c r="G579" s="118">
        <f t="shared" ref="G579:X579" si="20">F579*$A579</f>
        <v>56.230191990947951</v>
      </c>
      <c r="H579" s="118">
        <f t="shared" si="20"/>
        <v>55.692543078590042</v>
      </c>
      <c r="I579" s="118">
        <f t="shared" si="20"/>
        <v>55.160034933900256</v>
      </c>
      <c r="J579" s="118">
        <f t="shared" si="20"/>
        <v>54.632618403069095</v>
      </c>
      <c r="K579" s="118">
        <f t="shared" si="20"/>
        <v>54.110244802274643</v>
      </c>
      <c r="L579" s="118">
        <f t="shared" si="20"/>
        <v>53.592865913188746</v>
      </c>
      <c r="M579" s="118">
        <f t="shared" si="20"/>
        <v>53.080433978526173</v>
      </c>
      <c r="N579" s="118">
        <f t="shared" si="20"/>
        <v>52.572901697636311</v>
      </c>
      <c r="O579" s="118">
        <f t="shared" si="20"/>
        <v>52.070222222137033</v>
      </c>
      <c r="P579" s="118">
        <f t="shared" si="20"/>
        <v>51.572349151590281</v>
      </c>
      <c r="Q579" s="118">
        <f t="shared" si="20"/>
        <v>51.079236529219038</v>
      </c>
      <c r="R579" s="118">
        <f t="shared" si="20"/>
        <v>50.590838837665217</v>
      </c>
      <c r="S579" s="118">
        <f t="shared" si="20"/>
        <v>50.107110994788144</v>
      </c>
      <c r="T579" s="118">
        <f t="shared" si="20"/>
        <v>49.628008349503169</v>
      </c>
      <c r="U579" s="118">
        <f t="shared" si="20"/>
        <v>49.153486677660126</v>
      </c>
      <c r="V579" s="118">
        <f t="shared" si="20"/>
        <v>48.683502177961152</v>
      </c>
      <c r="W579" s="118">
        <f t="shared" si="20"/>
        <v>48.218011467917542</v>
      </c>
      <c r="X579" s="118">
        <f t="shared" si="20"/>
        <v>47.756971579845306</v>
      </c>
      <c r="Y579" s="118">
        <f t="shared" ref="Y579" si="21">X579*$A579</f>
        <v>47.300339956898952</v>
      </c>
    </row>
    <row r="580" spans="1:25" x14ac:dyDescent="0.25">
      <c r="A580" s="113">
        <v>0.99043843007961874</v>
      </c>
      <c r="B580" s="31" t="s">
        <v>855</v>
      </c>
      <c r="C580" s="117">
        <f>D580/$A580</f>
        <v>39.617696261780281</v>
      </c>
      <c r="D580" s="117">
        <f t="shared" ref="C580:D583" si="22">E580/$A580</f>
        <v>39.238888888888845</v>
      </c>
      <c r="E580" s="116">
        <v>38.863703509179665</v>
      </c>
      <c r="F580" s="118">
        <f>E580*$A580</f>
        <v>38.49210549071168</v>
      </c>
      <c r="G580" s="118">
        <f t="shared" ref="G580:X580" si="23">F580*$A580</f>
        <v>38.12406053267955</v>
      </c>
      <c r="H580" s="118">
        <f t="shared" si="23"/>
        <v>37.759534662247489</v>
      </c>
      <c r="I580" s="118">
        <f t="shared" si="23"/>
        <v>37.398494231413352</v>
      </c>
      <c r="J580" s="118">
        <f t="shared" si="23"/>
        <v>37.040905913902719</v>
      </c>
      <c r="K580" s="118">
        <f t="shared" si="23"/>
        <v>36.686736702092674</v>
      </c>
      <c r="L580" s="118">
        <f t="shared" si="23"/>
        <v>36.335953903964999</v>
      </c>
      <c r="M580" s="118">
        <f t="shared" si="23"/>
        <v>35.988525140088484</v>
      </c>
      <c r="N580" s="118">
        <f t="shared" si="23"/>
        <v>35.644418340630132</v>
      </c>
      <c r="O580" s="118">
        <f t="shared" si="23"/>
        <v>35.303601742394875</v>
      </c>
      <c r="P580" s="118">
        <f t="shared" si="23"/>
        <v>34.966043885893676</v>
      </c>
      <c r="Q580" s="118">
        <f t="shared" si="23"/>
        <v>34.631713612439583</v>
      </c>
      <c r="R580" s="118">
        <f t="shared" si="23"/>
        <v>34.300580061271624</v>
      </c>
      <c r="S580" s="118">
        <f t="shared" si="23"/>
        <v>33.972612666706141</v>
      </c>
      <c r="T580" s="118">
        <f t="shared" si="23"/>
        <v>33.6477811553154</v>
      </c>
      <c r="U580" s="118">
        <f t="shared" si="23"/>
        <v>33.326055543133165</v>
      </c>
      <c r="V580" s="118">
        <f t="shared" si="23"/>
        <v>33.007406132886985</v>
      </c>
      <c r="W580" s="118">
        <f t="shared" si="23"/>
        <v>32.691803511256964</v>
      </c>
      <c r="X580" s="118">
        <f t="shared" si="23"/>
        <v>32.379218546160715</v>
      </c>
      <c r="Y580" s="118">
        <f t="shared" ref="Y580" si="24">X580*$A580</f>
        <v>32.069622384064296</v>
      </c>
    </row>
    <row r="581" spans="1:25" x14ac:dyDescent="0.25">
      <c r="A581" s="113">
        <v>0.99043843007961874</v>
      </c>
      <c r="B581" s="24" t="s">
        <v>10</v>
      </c>
      <c r="C581" s="117">
        <f t="shared" si="22"/>
        <v>35.424182998197352</v>
      </c>
      <c r="D581" s="117">
        <f t="shared" si="22"/>
        <v>35.085472195587705</v>
      </c>
      <c r="E581" s="116">
        <f>31.275/0.9</f>
        <v>34.75</v>
      </c>
      <c r="F581" s="118">
        <f>E581*$A581</f>
        <v>34.41773544526675</v>
      </c>
      <c r="G581" s="118">
        <f t="shared" ref="G581:X581" si="25">F581*$A581</f>
        <v>34.088647861305645</v>
      </c>
      <c r="H581" s="118">
        <f t="shared" si="25"/>
        <v>33.762706871288515</v>
      </c>
      <c r="I581" s="118">
        <f t="shared" si="25"/>
        <v>33.439882388837354</v>
      </c>
      <c r="J581" s="118">
        <f t="shared" si="25"/>
        <v>33.120144615247163</v>
      </c>
      <c r="K581" s="118">
        <f t="shared" si="25"/>
        <v>32.803464036735342</v>
      </c>
      <c r="L581" s="118">
        <f t="shared" si="25"/>
        <v>32.489811421717384</v>
      </c>
      <c r="M581" s="118">
        <f t="shared" si="25"/>
        <v>32.179157818108635</v>
      </c>
      <c r="N581" s="118">
        <f t="shared" si="25"/>
        <v>31.871474550651804</v>
      </c>
      <c r="O581" s="118">
        <f t="shared" si="25"/>
        <v>31.566733218270095</v>
      </c>
      <c r="P581" s="118">
        <f t="shared" si="25"/>
        <v>31.264905691445584</v>
      </c>
      <c r="Q581" s="118">
        <f t="shared" si="25"/>
        <v>30.9659641096227</v>
      </c>
      <c r="R581" s="118">
        <f t="shared" si="25"/>
        <v>30.669880878636526</v>
      </c>
      <c r="S581" s="118">
        <f t="shared" si="25"/>
        <v>30.376628668165679</v>
      </c>
      <c r="T581" s="118">
        <f t="shared" si="25"/>
        <v>30.086180409209554</v>
      </c>
      <c r="U581" s="118">
        <f t="shared" si="25"/>
        <v>29.798509291589692</v>
      </c>
      <c r="V581" s="118">
        <f t="shared" si="25"/>
        <v>29.513588761475027</v>
      </c>
      <c r="W581" s="118">
        <f t="shared" si="25"/>
        <v>29.231392518930804</v>
      </c>
      <c r="X581" s="118">
        <f t="shared" si="25"/>
        <v>28.951894515490938</v>
      </c>
      <c r="Y581" s="118">
        <f t="shared" ref="Y581" si="26">X581*$A581</f>
        <v>28.67506895175357</v>
      </c>
    </row>
    <row r="582" spans="1:25" x14ac:dyDescent="0.25">
      <c r="A582" s="113">
        <v>0.99043843007961874</v>
      </c>
      <c r="B582" s="24" t="s">
        <v>11</v>
      </c>
      <c r="C582" s="117">
        <f t="shared" si="22"/>
        <v>58.335557287627864</v>
      </c>
      <c r="D582" s="117">
        <f t="shared" si="22"/>
        <v>57.777777777777807</v>
      </c>
      <c r="E582" s="116">
        <v>57.225331515711332</v>
      </c>
      <c r="F582" s="118">
        <f>E582*$A582</f>
        <v>56.678167507206858</v>
      </c>
      <c r="G582" s="118">
        <f t="shared" ref="G582:X582" si="27">F582*$A582</f>
        <v>56.136235245627617</v>
      </c>
      <c r="H582" s="118">
        <f t="shared" si="27"/>
        <v>55.599484707259577</v>
      </c>
      <c r="I582" s="118">
        <f t="shared" si="27"/>
        <v>55.067866346693947</v>
      </c>
      <c r="J582" s="118">
        <f t="shared" si="27"/>
        <v>54.54133109225382</v>
      </c>
      <c r="K582" s="118">
        <f t="shared" si="27"/>
        <v>54.019830341464569</v>
      </c>
      <c r="L582" s="118">
        <f t="shared" si="27"/>
        <v>53.503315956567519</v>
      </c>
      <c r="M582" s="118">
        <f t="shared" si="27"/>
        <v>52.991740260076547</v>
      </c>
      <c r="N582" s="118">
        <f t="shared" si="27"/>
        <v>52.485056030377145</v>
      </c>
      <c r="O582" s="118">
        <f t="shared" si="27"/>
        <v>51.983216497367565</v>
      </c>
      <c r="P582" s="118">
        <f t="shared" si="27"/>
        <v>51.48617533814167</v>
      </c>
      <c r="Q582" s="118">
        <f t="shared" si="27"/>
        <v>50.993886672713018</v>
      </c>
      <c r="R582" s="118">
        <f t="shared" si="27"/>
        <v>50.506305059779876</v>
      </c>
      <c r="S582" s="118">
        <f t="shared" si="27"/>
        <v>50.023385492530686</v>
      </c>
      <c r="T582" s="118">
        <f t="shared" si="27"/>
        <v>49.545083394489666</v>
      </c>
      <c r="U582" s="118">
        <f t="shared" si="27"/>
        <v>49.071354615402129</v>
      </c>
      <c r="V582" s="118">
        <f t="shared" si="27"/>
        <v>48.60215542715914</v>
      </c>
      <c r="W582" s="118">
        <f t="shared" si="27"/>
        <v>48.137442519761123</v>
      </c>
      <c r="X582" s="118">
        <f t="shared" si="27"/>
        <v>47.677172997320092</v>
      </c>
      <c r="Y582" s="118">
        <f t="shared" ref="Y582" si="28">X582*$A582</f>
        <v>47.2213043741001</v>
      </c>
    </row>
    <row r="583" spans="1:25" x14ac:dyDescent="0.25">
      <c r="A583" s="113">
        <v>0.99043843007961874</v>
      </c>
      <c r="B583" s="24" t="s">
        <v>12</v>
      </c>
      <c r="C583" s="117">
        <f t="shared" si="22"/>
        <v>15.705726962053692</v>
      </c>
      <c r="D583" s="117">
        <f t="shared" si="22"/>
        <v>15.555555555555598</v>
      </c>
      <c r="E583" s="116">
        <v>15.406820023460778</v>
      </c>
      <c r="F583" s="118">
        <f>E583*$A583</f>
        <v>15.259506636555727</v>
      </c>
      <c r="G583" s="118">
        <f t="shared" ref="G583:X583" si="29">F583*$A583</f>
        <v>15.113601796899777</v>
      </c>
      <c r="H583" s="118">
        <f t="shared" si="29"/>
        <v>14.96909203656992</v>
      </c>
      <c r="I583" s="118">
        <f t="shared" si="29"/>
        <v>14.825964016417634</v>
      </c>
      <c r="J583" s="118">
        <f t="shared" si="29"/>
        <v>14.6842045248376</v>
      </c>
      <c r="K583" s="118">
        <f t="shared" si="29"/>
        <v>14.543800476548187</v>
      </c>
      <c r="L583" s="118">
        <f t="shared" si="29"/>
        <v>14.404738911383596</v>
      </c>
      <c r="M583" s="118">
        <f t="shared" si="29"/>
        <v>14.267006993097565</v>
      </c>
      <c r="N583" s="118">
        <f t="shared" si="29"/>
        <v>14.130592008178494</v>
      </c>
      <c r="O583" s="118">
        <f t="shared" si="29"/>
        <v>13.995481364675914</v>
      </c>
      <c r="P583" s="118">
        <f t="shared" si="29"/>
        <v>13.861662591038172</v>
      </c>
      <c r="Q583" s="118">
        <f t="shared" si="29"/>
        <v>13.729123334961228</v>
      </c>
      <c r="R583" s="118">
        <f t="shared" si="29"/>
        <v>13.597851362248459</v>
      </c>
      <c r="S583" s="118">
        <f t="shared" si="29"/>
        <v>13.467834555681369</v>
      </c>
      <c r="T583" s="118">
        <f t="shared" si="29"/>
        <v>13.339060913901095</v>
      </c>
      <c r="U583" s="118">
        <f t="shared" si="29"/>
        <v>13.211518550300605</v>
      </c>
      <c r="V583" s="118">
        <f t="shared" si="29"/>
        <v>13.085195691927492</v>
      </c>
      <c r="W583" s="118">
        <f t="shared" si="29"/>
        <v>12.960080678397256</v>
      </c>
      <c r="X583" s="118">
        <f t="shared" si="29"/>
        <v>12.836161960816979</v>
      </c>
      <c r="Y583" s="118">
        <f t="shared" ref="Y583" si="30">X583*$A583</f>
        <v>12.713428100719289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5"/>
  <sheetViews>
    <sheetView topLeftCell="A25" zoomScale="90" zoomScaleNormal="90" workbookViewId="0">
      <selection activeCell="C39" sqref="C39:H40"/>
    </sheetView>
  </sheetViews>
  <sheetFormatPr defaultRowHeight="15" x14ac:dyDescent="0.25"/>
  <cols>
    <col min="1" max="1" width="31.7109375" style="44" bestFit="1" customWidth="1"/>
    <col min="2" max="2" width="31.7109375" style="44" customWidth="1"/>
    <col min="3" max="3" width="11.7109375" style="49" bestFit="1" customWidth="1"/>
    <col min="4" max="7" width="9.140625" style="47"/>
    <col min="8" max="16384" width="9.140625" style="44"/>
  </cols>
  <sheetData>
    <row r="1" spans="1:9" ht="15" customHeight="1" x14ac:dyDescent="0.25">
      <c r="A1" s="147" t="s">
        <v>100</v>
      </c>
      <c r="B1" s="147" t="s">
        <v>101</v>
      </c>
      <c r="C1" s="149" t="s">
        <v>893</v>
      </c>
      <c r="D1" s="151" t="s">
        <v>985</v>
      </c>
      <c r="E1" s="151"/>
      <c r="F1" s="151"/>
      <c r="G1" s="151"/>
      <c r="H1" s="151"/>
      <c r="I1" s="43"/>
    </row>
    <row r="2" spans="1:9" ht="15" customHeight="1" x14ac:dyDescent="0.25">
      <c r="A2" s="147"/>
      <c r="B2" s="147"/>
      <c r="C2" s="149"/>
      <c r="D2" s="151"/>
      <c r="E2" s="151"/>
      <c r="F2" s="151"/>
      <c r="G2" s="151"/>
      <c r="H2" s="151"/>
      <c r="I2" s="43"/>
    </row>
    <row r="3" spans="1:9" ht="45" customHeight="1" x14ac:dyDescent="0.25">
      <c r="A3" s="148"/>
      <c r="B3" s="148"/>
      <c r="C3" s="150"/>
      <c r="D3" s="130" t="s">
        <v>94</v>
      </c>
      <c r="E3" s="130" t="s">
        <v>95</v>
      </c>
      <c r="F3" s="130" t="s">
        <v>96</v>
      </c>
      <c r="G3" s="131" t="s">
        <v>97</v>
      </c>
      <c r="H3" s="131" t="s">
        <v>986</v>
      </c>
      <c r="I3" s="43"/>
    </row>
    <row r="4" spans="1:9" x14ac:dyDescent="0.25">
      <c r="A4" s="3" t="s">
        <v>79</v>
      </c>
      <c r="B4" s="3" t="s">
        <v>277</v>
      </c>
      <c r="C4" s="132">
        <v>4.2296680720831983</v>
      </c>
      <c r="D4" s="133">
        <v>1.6869718649586511</v>
      </c>
      <c r="E4" s="133">
        <v>1.6736545490537498</v>
      </c>
      <c r="F4" s="133">
        <v>1.6604473636753663</v>
      </c>
      <c r="G4" s="133">
        <v>1.6473494074245489</v>
      </c>
      <c r="H4" s="133">
        <v>1.6343597862968242</v>
      </c>
      <c r="I4" s="43"/>
    </row>
    <row r="5" spans="1:9" x14ac:dyDescent="0.25">
      <c r="A5" s="3" t="s">
        <v>277</v>
      </c>
      <c r="B5" s="3" t="s">
        <v>278</v>
      </c>
      <c r="C5" s="132">
        <v>4.2296680720831983</v>
      </c>
      <c r="D5" s="133">
        <v>1.6869718649586511</v>
      </c>
      <c r="E5" s="133">
        <v>1.6736545490537498</v>
      </c>
      <c r="F5" s="133">
        <v>1.6604473636753663</v>
      </c>
      <c r="G5" s="133">
        <v>1.6473494074245489</v>
      </c>
      <c r="H5" s="133">
        <v>1.6343597862968242</v>
      </c>
      <c r="I5" s="43"/>
    </row>
    <row r="6" spans="1:9" x14ac:dyDescent="0.25">
      <c r="A6" s="3" t="s">
        <v>278</v>
      </c>
      <c r="B6" s="3" t="s">
        <v>296</v>
      </c>
      <c r="C6" s="132">
        <v>3.9438796888343335</v>
      </c>
      <c r="D6" s="133">
        <v>1.6353865261827074</v>
      </c>
      <c r="E6" s="133">
        <v>1.6219763566680094</v>
      </c>
      <c r="F6" s="133">
        <v>1.6086761505433318</v>
      </c>
      <c r="G6" s="133">
        <v>1.5954850061088766</v>
      </c>
      <c r="H6" s="133">
        <v>1.5824020290587835</v>
      </c>
      <c r="I6" s="43"/>
    </row>
    <row r="7" spans="1:9" x14ac:dyDescent="0.25">
      <c r="A7" s="3" t="s">
        <v>278</v>
      </c>
      <c r="B7" s="3" t="s">
        <v>279</v>
      </c>
      <c r="C7" s="132">
        <v>4.2296680720831983</v>
      </c>
      <c r="D7" s="133">
        <v>5.1585338775943554E-2</v>
      </c>
      <c r="E7" s="133">
        <v>5.1678192385740257E-2</v>
      </c>
      <c r="F7" s="133">
        <v>5.1771213132034588E-2</v>
      </c>
      <c r="G7" s="133">
        <v>5.186440131567225E-2</v>
      </c>
      <c r="H7" s="133">
        <v>5.1957757238040463E-2</v>
      </c>
      <c r="I7" s="43"/>
    </row>
    <row r="8" spans="1:9" x14ac:dyDescent="0.25">
      <c r="A8" s="3" t="s">
        <v>279</v>
      </c>
      <c r="B8" s="3" t="s">
        <v>7</v>
      </c>
      <c r="C8" s="132">
        <v>4.2296680720831983</v>
      </c>
      <c r="D8" s="133" t="s">
        <v>984</v>
      </c>
      <c r="E8" s="133" t="s">
        <v>984</v>
      </c>
      <c r="F8" s="133" t="s">
        <v>984</v>
      </c>
      <c r="G8" s="133" t="s">
        <v>984</v>
      </c>
      <c r="H8" s="133" t="s">
        <v>984</v>
      </c>
      <c r="I8" s="43"/>
    </row>
    <row r="9" spans="1:9" x14ac:dyDescent="0.25">
      <c r="A9" s="3" t="s">
        <v>79</v>
      </c>
      <c r="B9" s="3" t="s">
        <v>280</v>
      </c>
      <c r="C9" s="132">
        <v>9.8311203837609469</v>
      </c>
      <c r="D9" s="133">
        <v>7.9029580681644989</v>
      </c>
      <c r="E9" s="133">
        <v>7.9634563837906409</v>
      </c>
      <c r="F9" s="133">
        <v>8.0245437906195018</v>
      </c>
      <c r="G9" s="133">
        <v>8.0862266458326229</v>
      </c>
      <c r="H9" s="133">
        <v>8.1485113782745398</v>
      </c>
      <c r="I9" s="43"/>
    </row>
    <row r="10" spans="1:9" x14ac:dyDescent="0.25">
      <c r="A10" s="3" t="s">
        <v>280</v>
      </c>
      <c r="B10" s="3" t="s">
        <v>281</v>
      </c>
      <c r="C10" s="132">
        <v>5.1441908984795655</v>
      </c>
      <c r="D10" s="133">
        <v>4.3169577539546422</v>
      </c>
      <c r="E10" s="133">
        <v>4.3361288510113605</v>
      </c>
      <c r="F10" s="133">
        <v>4.3554031557449271</v>
      </c>
      <c r="G10" s="133">
        <v>4.3747812951110525</v>
      </c>
      <c r="H10" s="133">
        <v>4.394263900117541</v>
      </c>
      <c r="I10" s="43"/>
    </row>
    <row r="11" spans="1:9" x14ac:dyDescent="0.25">
      <c r="A11" s="3" t="s">
        <v>281</v>
      </c>
      <c r="B11" s="3" t="s">
        <v>282</v>
      </c>
      <c r="C11" s="132">
        <v>5.1441908984795655</v>
      </c>
      <c r="D11" s="133">
        <v>2.4944979911800127</v>
      </c>
      <c r="E11" s="133">
        <v>2.5012763618498641</v>
      </c>
      <c r="F11" s="133">
        <v>2.5080736696571315</v>
      </c>
      <c r="G11" s="133">
        <v>2.5148899685178607</v>
      </c>
      <c r="H11" s="133">
        <v>2.5217253125035155</v>
      </c>
      <c r="I11" s="43"/>
    </row>
    <row r="12" spans="1:9" x14ac:dyDescent="0.25">
      <c r="A12" s="3" t="s">
        <v>282</v>
      </c>
      <c r="B12" s="3" t="s">
        <v>283</v>
      </c>
      <c r="C12" s="132">
        <v>5.1441908984795655</v>
      </c>
      <c r="D12" s="133">
        <v>0.49379256912592573</v>
      </c>
      <c r="E12" s="133">
        <v>0.49468139575035242</v>
      </c>
      <c r="F12" s="133">
        <v>0.49557182226270313</v>
      </c>
      <c r="G12" s="133">
        <v>0.496463851542776</v>
      </c>
      <c r="H12" s="133">
        <v>0.49735748647555311</v>
      </c>
      <c r="I12" s="43"/>
    </row>
    <row r="13" spans="1:9" x14ac:dyDescent="0.25">
      <c r="A13" s="3" t="s">
        <v>283</v>
      </c>
      <c r="B13" s="3" t="s">
        <v>81</v>
      </c>
      <c r="C13" s="132">
        <v>5.1441908984795655</v>
      </c>
      <c r="D13" s="133" t="s">
        <v>984</v>
      </c>
      <c r="E13" s="133" t="s">
        <v>984</v>
      </c>
      <c r="F13" s="133" t="s">
        <v>984</v>
      </c>
      <c r="G13" s="133" t="s">
        <v>984</v>
      </c>
      <c r="H13" s="133" t="s">
        <v>984</v>
      </c>
      <c r="I13" s="43"/>
    </row>
    <row r="14" spans="1:9" x14ac:dyDescent="0.25">
      <c r="A14" s="3" t="s">
        <v>79</v>
      </c>
      <c r="B14" s="3" t="s">
        <v>284</v>
      </c>
      <c r="C14" s="132">
        <v>13.775000072595281</v>
      </c>
      <c r="D14" s="133">
        <v>7.7545485080753371</v>
      </c>
      <c r="E14" s="133">
        <v>7.7265948553966224</v>
      </c>
      <c r="F14" s="133">
        <v>7.6993092215348105</v>
      </c>
      <c r="G14" s="133">
        <v>7.6726804914014215</v>
      </c>
      <c r="H14" s="133">
        <v>7.6466977411027672</v>
      </c>
      <c r="I14" s="43"/>
    </row>
    <row r="15" spans="1:9" x14ac:dyDescent="0.25">
      <c r="A15" s="3" t="s">
        <v>284</v>
      </c>
      <c r="B15" s="3" t="s">
        <v>297</v>
      </c>
      <c r="C15" s="132">
        <v>13.775000072595281</v>
      </c>
      <c r="D15" s="133">
        <v>2.3359457125462542</v>
      </c>
      <c r="E15" s="133">
        <v>2.2982548234368618</v>
      </c>
      <c r="F15" s="133">
        <v>2.2612144553175537</v>
      </c>
      <c r="G15" s="133">
        <v>2.2248134616562352</v>
      </c>
      <c r="H15" s="133">
        <v>2.1890408870590941</v>
      </c>
      <c r="I15" s="43"/>
    </row>
    <row r="16" spans="1:9" x14ac:dyDescent="0.25">
      <c r="A16" s="3" t="s">
        <v>284</v>
      </c>
      <c r="B16" s="3" t="s">
        <v>277</v>
      </c>
      <c r="C16" s="132">
        <v>7.1447095812216181</v>
      </c>
      <c r="D16" s="133">
        <v>5.4186027955290834</v>
      </c>
      <c r="E16" s="133">
        <v>5.4283400319597606</v>
      </c>
      <c r="F16" s="133">
        <v>5.4380947662172554</v>
      </c>
      <c r="G16" s="133">
        <v>5.4478670297451863</v>
      </c>
      <c r="H16" s="133">
        <v>5.4576568540436741</v>
      </c>
      <c r="I16" s="43"/>
    </row>
    <row r="17" spans="1:9" x14ac:dyDescent="0.25">
      <c r="A17" s="3" t="s">
        <v>277</v>
      </c>
      <c r="B17" s="3" t="s">
        <v>80</v>
      </c>
      <c r="C17" s="132">
        <v>7.1447095812216181</v>
      </c>
      <c r="D17" s="133">
        <v>5.4186027955290834</v>
      </c>
      <c r="E17" s="133">
        <v>5.4283400319597606</v>
      </c>
      <c r="F17" s="133">
        <v>5.4380947662172554</v>
      </c>
      <c r="G17" s="133">
        <v>5.4478670297451863</v>
      </c>
      <c r="H17" s="133">
        <v>5.4576568540436741</v>
      </c>
      <c r="I17" s="43"/>
    </row>
    <row r="18" spans="1:9" x14ac:dyDescent="0.25">
      <c r="A18" s="3"/>
      <c r="B18" s="3"/>
      <c r="C18" s="132"/>
      <c r="D18" s="133"/>
      <c r="E18" s="133"/>
      <c r="F18" s="133"/>
      <c r="G18" s="133"/>
      <c r="H18" s="133"/>
      <c r="I18" s="43"/>
    </row>
    <row r="19" spans="1:9" x14ac:dyDescent="0.25">
      <c r="A19" s="3" t="s">
        <v>82</v>
      </c>
      <c r="B19" s="3" t="s">
        <v>285</v>
      </c>
      <c r="C19" s="132">
        <v>40.46763506803925</v>
      </c>
      <c r="D19" s="133">
        <v>23.343190720010973</v>
      </c>
      <c r="E19" s="133">
        <v>23.414981578757327</v>
      </c>
      <c r="F19" s="133">
        <v>23.487032511822857</v>
      </c>
      <c r="G19" s="133">
        <v>23.559344734505309</v>
      </c>
      <c r="H19" s="133">
        <v>23.631919469401499</v>
      </c>
      <c r="I19" s="43"/>
    </row>
    <row r="20" spans="1:9" x14ac:dyDescent="0.25">
      <c r="A20" s="3" t="s">
        <v>285</v>
      </c>
      <c r="B20" s="3" t="s">
        <v>286</v>
      </c>
      <c r="C20" s="132">
        <v>6.5731328147238894</v>
      </c>
      <c r="D20" s="133">
        <v>3.7565839110561208</v>
      </c>
      <c r="E20" s="133">
        <v>3.7707770978332746</v>
      </c>
      <c r="F20" s="133">
        <v>3.7850354945788931</v>
      </c>
      <c r="G20" s="133">
        <v>3.7993594741724168</v>
      </c>
      <c r="H20" s="133">
        <v>3.8137494120065836</v>
      </c>
      <c r="I20" s="43"/>
    </row>
    <row r="21" spans="1:9" x14ac:dyDescent="0.25">
      <c r="A21" s="3" t="s">
        <v>286</v>
      </c>
      <c r="B21" s="3" t="s">
        <v>298</v>
      </c>
      <c r="C21" s="132">
        <v>20.405290563968943</v>
      </c>
      <c r="D21" s="133">
        <v>3.7565839110561208</v>
      </c>
      <c r="E21" s="133">
        <v>3.7707770978332746</v>
      </c>
      <c r="F21" s="133">
        <v>3.7850354945788931</v>
      </c>
      <c r="G21" s="133">
        <v>3.7993594741724168</v>
      </c>
      <c r="H21" s="133">
        <v>3.8137494120065836</v>
      </c>
      <c r="I21" s="43"/>
    </row>
    <row r="22" spans="1:9" x14ac:dyDescent="0.25">
      <c r="A22" s="3" t="s">
        <v>286</v>
      </c>
      <c r="B22" s="3" t="s">
        <v>297</v>
      </c>
      <c r="C22" s="132">
        <v>6.5731328147238894</v>
      </c>
      <c r="D22" s="133" t="s">
        <v>984</v>
      </c>
      <c r="E22" s="133" t="s">
        <v>984</v>
      </c>
      <c r="F22" s="133" t="s">
        <v>984</v>
      </c>
      <c r="G22" s="133" t="s">
        <v>984</v>
      </c>
      <c r="H22" s="133" t="s">
        <v>984</v>
      </c>
      <c r="I22" s="43"/>
    </row>
    <row r="23" spans="1:9" x14ac:dyDescent="0.25">
      <c r="A23" s="3" t="s">
        <v>285</v>
      </c>
      <c r="B23" s="3" t="s">
        <v>99</v>
      </c>
      <c r="C23" s="132">
        <v>21.376971067015084</v>
      </c>
      <c r="D23" s="133">
        <v>19.586606808954851</v>
      </c>
      <c r="E23" s="133">
        <v>19.644204480924049</v>
      </c>
      <c r="F23" s="133">
        <v>19.701997017243965</v>
      </c>
      <c r="G23" s="133">
        <v>19.759985260332886</v>
      </c>
      <c r="H23" s="133">
        <v>19.818170057394916</v>
      </c>
      <c r="I23" s="43"/>
    </row>
    <row r="24" spans="1:9" x14ac:dyDescent="0.25">
      <c r="A24" s="3" t="s">
        <v>99</v>
      </c>
      <c r="B24" s="3" t="s">
        <v>858</v>
      </c>
      <c r="C24" s="132">
        <v>21.376971067015084</v>
      </c>
      <c r="D24" s="133">
        <v>18.598960048365225</v>
      </c>
      <c r="E24" s="133">
        <v>18.648764150990615</v>
      </c>
      <c r="F24" s="133">
        <v>18.698701618526293</v>
      </c>
      <c r="G24" s="133">
        <v>18.748772808095435</v>
      </c>
      <c r="H24" s="133">
        <v>18.798978077777523</v>
      </c>
      <c r="I24" s="43"/>
    </row>
    <row r="25" spans="1:9" x14ac:dyDescent="0.25">
      <c r="A25" s="3" t="s">
        <v>858</v>
      </c>
      <c r="B25" s="3" t="s">
        <v>859</v>
      </c>
      <c r="C25" s="132">
        <v>21.376971067015084</v>
      </c>
      <c r="D25" s="133">
        <v>18.598960048365225</v>
      </c>
      <c r="E25" s="133">
        <v>18.648764150990615</v>
      </c>
      <c r="F25" s="133">
        <v>18.698701618526293</v>
      </c>
      <c r="G25" s="133">
        <v>18.748772808095435</v>
      </c>
      <c r="H25" s="133">
        <v>18.798978077777523</v>
      </c>
      <c r="I25" s="43"/>
    </row>
    <row r="26" spans="1:9" x14ac:dyDescent="0.25">
      <c r="A26" s="3" t="s">
        <v>858</v>
      </c>
      <c r="B26" s="3" t="s">
        <v>276</v>
      </c>
      <c r="C26" s="132">
        <v>6.5731328147238894</v>
      </c>
      <c r="D26" s="133" t="s">
        <v>984</v>
      </c>
      <c r="E26" s="133" t="s">
        <v>984</v>
      </c>
      <c r="F26" s="133" t="s">
        <v>984</v>
      </c>
      <c r="G26" s="133" t="s">
        <v>984</v>
      </c>
      <c r="H26" s="133" t="s">
        <v>984</v>
      </c>
      <c r="I26" s="43"/>
    </row>
    <row r="27" spans="1:9" x14ac:dyDescent="0.25">
      <c r="A27" s="3" t="s">
        <v>82</v>
      </c>
      <c r="B27" s="3" t="s">
        <v>287</v>
      </c>
      <c r="C27" s="132">
        <v>54.985684937081579</v>
      </c>
      <c r="D27" s="133">
        <v>29.65904014341362</v>
      </c>
      <c r="E27" s="133">
        <v>29.986895691245063</v>
      </c>
      <c r="F27" s="133">
        <v>30.319004775300336</v>
      </c>
      <c r="G27" s="133">
        <v>30.655432222552772</v>
      </c>
      <c r="H27" s="133">
        <v>30.99624397741016</v>
      </c>
      <c r="I27" s="43"/>
    </row>
    <row r="28" spans="1:9" x14ac:dyDescent="0.25">
      <c r="A28" s="3" t="s">
        <v>287</v>
      </c>
      <c r="B28" s="3" t="s">
        <v>99</v>
      </c>
      <c r="C28" s="132">
        <v>54.985684937081579</v>
      </c>
      <c r="D28" s="133">
        <v>20.942958659302917</v>
      </c>
      <c r="E28" s="133">
        <v>21.11769755651272</v>
      </c>
      <c r="F28" s="133">
        <v>21.293894398738548</v>
      </c>
      <c r="G28" s="133">
        <v>21.471561350436648</v>
      </c>
      <c r="H28" s="133">
        <v>21.65071067755817</v>
      </c>
      <c r="I28" s="43"/>
    </row>
    <row r="29" spans="1:9" x14ac:dyDescent="0.25">
      <c r="A29" s="3" t="s">
        <v>287</v>
      </c>
      <c r="B29" s="3" t="s">
        <v>299</v>
      </c>
      <c r="C29" s="132">
        <v>20.405290563968943</v>
      </c>
      <c r="D29" s="133">
        <v>7.0211308760893081</v>
      </c>
      <c r="E29" s="133">
        <v>7.1444720868481575</v>
      </c>
      <c r="F29" s="133">
        <v>7.2700652512838655</v>
      </c>
      <c r="G29" s="133">
        <v>7.3979527910311624</v>
      </c>
      <c r="H29" s="133">
        <v>7.528177946102165</v>
      </c>
      <c r="I29" s="43"/>
    </row>
    <row r="30" spans="1:9" x14ac:dyDescent="0.25">
      <c r="A30" s="3" t="s">
        <v>299</v>
      </c>
      <c r="B30" s="3" t="s">
        <v>987</v>
      </c>
      <c r="C30" s="132">
        <v>15.489730372088468</v>
      </c>
      <c r="D30" s="133">
        <v>2.7472436423971089</v>
      </c>
      <c r="E30" s="133">
        <v>2.7835683130984328</v>
      </c>
      <c r="F30" s="133">
        <v>2.8203732767308956</v>
      </c>
      <c r="G30" s="133">
        <v>2.8576648838351968</v>
      </c>
      <c r="H30" s="133">
        <v>2.8954495689203084</v>
      </c>
      <c r="I30" s="43"/>
    </row>
    <row r="31" spans="1:9" x14ac:dyDescent="0.25">
      <c r="A31" s="3"/>
      <c r="B31" s="3"/>
      <c r="C31" s="132"/>
      <c r="D31" s="133"/>
      <c r="E31" s="133"/>
      <c r="F31" s="133"/>
      <c r="G31" s="133"/>
      <c r="H31" s="133"/>
      <c r="I31" s="43"/>
    </row>
    <row r="32" spans="1:9" x14ac:dyDescent="0.25">
      <c r="A32" s="3" t="s">
        <v>83</v>
      </c>
      <c r="B32" s="3" t="s">
        <v>288</v>
      </c>
      <c r="C32" s="132">
        <v>21.376971067015084</v>
      </c>
      <c r="D32" s="133">
        <v>10.955837045347083</v>
      </c>
      <c r="E32" s="133">
        <v>10.871636841618722</v>
      </c>
      <c r="F32" s="133">
        <v>10.788642764993867</v>
      </c>
      <c r="G32" s="133">
        <v>10.706836741577105</v>
      </c>
      <c r="H32" s="133">
        <v>10.626200976921092</v>
      </c>
      <c r="I32" s="43"/>
    </row>
    <row r="33" spans="1:9" x14ac:dyDescent="0.25">
      <c r="A33" s="3" t="s">
        <v>288</v>
      </c>
      <c r="B33" s="3" t="s">
        <v>289</v>
      </c>
      <c r="C33" s="132">
        <v>21.376971067015084</v>
      </c>
      <c r="D33" s="133">
        <v>10.875691110700506</v>
      </c>
      <c r="E33" s="133">
        <v>10.791252050039786</v>
      </c>
      <c r="F33" s="133">
        <v>10.708018404623209</v>
      </c>
      <c r="G33" s="133">
        <v>10.625972098433822</v>
      </c>
      <c r="H33" s="133">
        <v>10.545095334896427</v>
      </c>
      <c r="I33" s="43"/>
    </row>
    <row r="34" spans="1:9" x14ac:dyDescent="0.25">
      <c r="A34" s="3" t="s">
        <v>288</v>
      </c>
      <c r="B34" s="3" t="s">
        <v>860</v>
      </c>
      <c r="C34" s="132">
        <v>5.1441908984795655</v>
      </c>
      <c r="D34" s="133">
        <v>8.0145934646580541E-2</v>
      </c>
      <c r="E34" s="133">
        <v>8.0384791578937367E-2</v>
      </c>
      <c r="F34" s="133">
        <v>8.0624360370659051E-2</v>
      </c>
      <c r="G34" s="133">
        <v>8.0864643143282414E-2</v>
      </c>
      <c r="H34" s="133">
        <v>8.110564202466683E-2</v>
      </c>
      <c r="I34" s="43"/>
    </row>
    <row r="35" spans="1:9" x14ac:dyDescent="0.25">
      <c r="A35" s="3" t="s">
        <v>289</v>
      </c>
      <c r="B35" s="3" t="s">
        <v>290</v>
      </c>
      <c r="C35" s="132">
        <v>21.376971067015084</v>
      </c>
      <c r="D35" s="133">
        <v>7.763941301166664</v>
      </c>
      <c r="E35" s="133">
        <v>7.6795022405059443</v>
      </c>
      <c r="F35" s="133">
        <v>7.5962685950893674</v>
      </c>
      <c r="G35" s="133">
        <v>7.5142222888999797</v>
      </c>
      <c r="H35" s="133">
        <v>7.4333455253625837</v>
      </c>
      <c r="I35" s="43"/>
    </row>
    <row r="36" spans="1:9" x14ac:dyDescent="0.25">
      <c r="A36" s="3" t="s">
        <v>290</v>
      </c>
      <c r="B36" s="3" t="s">
        <v>291</v>
      </c>
      <c r="C36" s="132">
        <v>21.376971067015084</v>
      </c>
      <c r="D36" s="133">
        <v>6.3127198398578503</v>
      </c>
      <c r="E36" s="133">
        <v>6.246875882491814</v>
      </c>
      <c r="F36" s="133">
        <v>6.1819990735886208</v>
      </c>
      <c r="G36" s="133">
        <v>6.1180743901425423</v>
      </c>
      <c r="H36" s="133">
        <v>6.0550870494701003</v>
      </c>
      <c r="I36" s="43"/>
    </row>
    <row r="37" spans="1:9" x14ac:dyDescent="0.25">
      <c r="A37" s="3" t="s">
        <v>291</v>
      </c>
      <c r="B37" s="3" t="s">
        <v>292</v>
      </c>
      <c r="C37" s="132">
        <v>21.376971067015084</v>
      </c>
      <c r="D37" s="133">
        <v>4.5943607331413761</v>
      </c>
      <c r="E37" s="133">
        <v>4.5416028671478532</v>
      </c>
      <c r="F37" s="133">
        <v>4.4897124930397183</v>
      </c>
      <c r="G37" s="133">
        <v>4.4386753467417144</v>
      </c>
      <c r="H37" s="133">
        <v>4.3884773987212213</v>
      </c>
      <c r="I37" s="43"/>
    </row>
    <row r="38" spans="1:9" x14ac:dyDescent="0.25">
      <c r="A38" s="3" t="s">
        <v>292</v>
      </c>
      <c r="B38" s="3" t="s">
        <v>300</v>
      </c>
      <c r="C38" s="132">
        <v>15.489730372088468</v>
      </c>
      <c r="D38" s="133">
        <v>1.3858091938546262</v>
      </c>
      <c r="E38" s="133">
        <v>1.3858091938546262</v>
      </c>
      <c r="F38" s="133">
        <v>1.3858091938546262</v>
      </c>
      <c r="G38" s="133">
        <v>1.3858091938546262</v>
      </c>
      <c r="H38" s="133">
        <v>1.3858091938546262</v>
      </c>
      <c r="I38" s="43"/>
    </row>
    <row r="39" spans="1:9" x14ac:dyDescent="0.25">
      <c r="A39" s="3" t="s">
        <v>292</v>
      </c>
      <c r="B39" s="3" t="s">
        <v>84</v>
      </c>
      <c r="C39" s="153">
        <v>13.7</v>
      </c>
      <c r="D39" s="154">
        <f>3.20855153928675+4.615</f>
        <v>7.8235515392867505</v>
      </c>
      <c r="E39" s="154">
        <f>3.15579367329323+4.615</f>
        <v>7.7707936732932303</v>
      </c>
      <c r="F39" s="154">
        <f>3.10390329918509+4.615</f>
        <v>7.7189032991850901</v>
      </c>
      <c r="G39" s="154">
        <f>3.05286615288709+4.615</f>
        <v>7.6678661528870897</v>
      </c>
      <c r="H39" s="154">
        <f>3.0026682048666+4.615</f>
        <v>7.6176682048666002</v>
      </c>
      <c r="I39" s="43"/>
    </row>
    <row r="40" spans="1:9" x14ac:dyDescent="0.25">
      <c r="A40" s="3" t="s">
        <v>84</v>
      </c>
      <c r="B40" s="3" t="s">
        <v>276</v>
      </c>
      <c r="C40" s="153">
        <v>6.5731328147238894</v>
      </c>
      <c r="D40" s="154">
        <v>4.6150000000000002</v>
      </c>
      <c r="E40" s="154">
        <v>4.6150000000000002</v>
      </c>
      <c r="F40" s="154">
        <v>4.6150000000000002</v>
      </c>
      <c r="G40" s="154">
        <v>4.6150000000000002</v>
      </c>
      <c r="H40" s="154">
        <v>4.6150000000000002</v>
      </c>
      <c r="I40" s="43"/>
    </row>
    <row r="41" spans="1:9" x14ac:dyDescent="0.25">
      <c r="A41" s="3" t="s">
        <v>83</v>
      </c>
      <c r="B41" s="3" t="s">
        <v>293</v>
      </c>
      <c r="C41" s="132">
        <v>18.519087234526435</v>
      </c>
      <c r="D41" s="133">
        <v>6.263318585316819</v>
      </c>
      <c r="E41" s="133">
        <v>6.1737908035555256</v>
      </c>
      <c r="F41" s="133">
        <v>6.0867646442260135</v>
      </c>
      <c r="G41" s="133">
        <v>6.0021657478382497</v>
      </c>
      <c r="H41" s="133">
        <v>5.9199220114530151</v>
      </c>
      <c r="I41" s="43"/>
    </row>
    <row r="42" spans="1:9" x14ac:dyDescent="0.25">
      <c r="A42" s="3" t="s">
        <v>293</v>
      </c>
      <c r="B42" s="3" t="s">
        <v>23</v>
      </c>
      <c r="C42" s="132">
        <v>6.8589211979727533</v>
      </c>
      <c r="D42" s="133">
        <v>6.05404991366603</v>
      </c>
      <c r="E42" s="133">
        <v>5.9596841505881297</v>
      </c>
      <c r="F42" s="133">
        <v>5.8679551948237085</v>
      </c>
      <c r="G42" s="133">
        <v>5.7787846685789583</v>
      </c>
      <c r="H42" s="133">
        <v>5.6920965725523702</v>
      </c>
      <c r="I42" s="43"/>
    </row>
    <row r="43" spans="1:9" x14ac:dyDescent="0.25">
      <c r="A43" s="3" t="s">
        <v>23</v>
      </c>
      <c r="B43" s="3" t="s">
        <v>294</v>
      </c>
      <c r="C43" s="132">
        <v>6.1730290781754782</v>
      </c>
      <c r="D43" s="133">
        <v>4.9823415364033075</v>
      </c>
      <c r="E43" s="133">
        <v>4.9097113925433531</v>
      </c>
      <c r="F43" s="133">
        <v>4.8390893705709708</v>
      </c>
      <c r="G43" s="133">
        <v>4.7704156539560154</v>
      </c>
      <c r="H43" s="133">
        <v>4.7036322528464609</v>
      </c>
      <c r="I43" s="43"/>
    </row>
    <row r="44" spans="1:9" x14ac:dyDescent="0.25">
      <c r="A44" s="3" t="s">
        <v>294</v>
      </c>
      <c r="B44" s="3" t="s">
        <v>85</v>
      </c>
      <c r="C44" s="132">
        <v>6.1730290781754782</v>
      </c>
      <c r="D44" s="133">
        <v>4.6793223139310696</v>
      </c>
      <c r="E44" s="133">
        <v>4.6066921700711161</v>
      </c>
      <c r="F44" s="133">
        <v>4.5360701480987338</v>
      </c>
      <c r="G44" s="133">
        <v>4.4673964314837784</v>
      </c>
      <c r="H44" s="133">
        <v>4.400613030374223</v>
      </c>
      <c r="I44" s="43"/>
    </row>
    <row r="45" spans="1:9" x14ac:dyDescent="0.25">
      <c r="A45" s="3" t="s">
        <v>85</v>
      </c>
      <c r="B45" s="3" t="s">
        <v>295</v>
      </c>
      <c r="C45" s="132">
        <v>6.1730290781754782</v>
      </c>
      <c r="D45" s="133">
        <v>1.8800270740992886</v>
      </c>
      <c r="E45" s="133">
        <v>1.8723743447782437</v>
      </c>
      <c r="F45" s="133">
        <v>1.8647932528426399</v>
      </c>
      <c r="G45" s="133">
        <v>1.8572831276931665</v>
      </c>
      <c r="H45" s="133">
        <v>1.8498433050080128</v>
      </c>
      <c r="I45" s="43"/>
    </row>
    <row r="46" spans="1:9" x14ac:dyDescent="0.25">
      <c r="A46" s="3" t="s">
        <v>295</v>
      </c>
      <c r="B46" s="3" t="s">
        <v>301</v>
      </c>
      <c r="C46" s="132">
        <v>6.1730290781754782</v>
      </c>
      <c r="D46" s="133">
        <v>0.81750981978682291</v>
      </c>
      <c r="E46" s="133">
        <v>0.80985709046577825</v>
      </c>
      <c r="F46" s="133">
        <v>0.80227599853017395</v>
      </c>
      <c r="G46" s="133">
        <v>0.79476587338070093</v>
      </c>
      <c r="H46" s="133">
        <v>0.78732605069554706</v>
      </c>
      <c r="I46" s="43"/>
    </row>
    <row r="47" spans="1:9" x14ac:dyDescent="0.25">
      <c r="A47" s="3" t="s">
        <v>83</v>
      </c>
      <c r="B47" s="3" t="s">
        <v>86</v>
      </c>
      <c r="C47" s="132">
        <v>13.775000072595281</v>
      </c>
      <c r="D47" s="133">
        <v>7.8142061536662126</v>
      </c>
      <c r="E47" s="133">
        <v>7.7489695308695055</v>
      </c>
      <c r="F47" s="133">
        <v>7.6852879060315136</v>
      </c>
      <c r="G47" s="133">
        <v>7.6231224385640326</v>
      </c>
      <c r="H47" s="133">
        <v>7.5624352710784066</v>
      </c>
      <c r="I47" s="43"/>
    </row>
    <row r="48" spans="1:9" x14ac:dyDescent="0.25">
      <c r="A48" s="3" t="s">
        <v>86</v>
      </c>
      <c r="B48" s="3" t="s">
        <v>87</v>
      </c>
      <c r="C48" s="132">
        <v>3.9438796888343335</v>
      </c>
      <c r="D48" s="133">
        <v>1.4455555555555555</v>
      </c>
      <c r="E48" s="133">
        <v>1.4455555555555555</v>
      </c>
      <c r="F48" s="133">
        <v>1.4455555555555555</v>
      </c>
      <c r="G48" s="133">
        <v>1.4455555555555555</v>
      </c>
      <c r="H48" s="133">
        <v>1.4455555555555555</v>
      </c>
      <c r="I48" s="43"/>
    </row>
    <row r="49" spans="1:9" x14ac:dyDescent="0.25">
      <c r="A49" s="3" t="s">
        <v>86</v>
      </c>
      <c r="B49" s="3" t="s">
        <v>88</v>
      </c>
      <c r="C49" s="132">
        <v>9.8311203837609469</v>
      </c>
      <c r="D49" s="133">
        <v>5.8738188915746026</v>
      </c>
      <c r="E49" s="133">
        <v>5.8137968285452182</v>
      </c>
      <c r="F49" s="133">
        <v>5.7552054678037114</v>
      </c>
      <c r="G49" s="133">
        <v>5.6980090734070865</v>
      </c>
      <c r="H49" s="133">
        <v>5.6421728140218006</v>
      </c>
      <c r="I49" s="43"/>
    </row>
    <row r="50" spans="1:9" x14ac:dyDescent="0.25">
      <c r="A50" s="3" t="s">
        <v>88</v>
      </c>
      <c r="B50" s="3" t="s">
        <v>89</v>
      </c>
      <c r="C50" s="132">
        <v>9.8311203837609469</v>
      </c>
      <c r="D50" s="133">
        <v>5.1360843974262984</v>
      </c>
      <c r="E50" s="133">
        <v>5.0799659717188232</v>
      </c>
      <c r="F50" s="133">
        <v>5.0251852001338397</v>
      </c>
      <c r="G50" s="133">
        <v>4.9717086708764056</v>
      </c>
      <c r="H50" s="133">
        <v>4.9195038179282058</v>
      </c>
      <c r="I50" s="43"/>
    </row>
    <row r="51" spans="1:9" x14ac:dyDescent="0.25">
      <c r="A51" s="3" t="s">
        <v>89</v>
      </c>
      <c r="B51" s="3" t="s">
        <v>302</v>
      </c>
      <c r="C51" s="132">
        <v>3.9438796888343335</v>
      </c>
      <c r="D51" s="133">
        <v>3.0426268537781285</v>
      </c>
      <c r="E51" s="133">
        <v>2.9837079709988914</v>
      </c>
      <c r="F51" s="133">
        <v>2.9261934948017823</v>
      </c>
      <c r="G51" s="133">
        <v>2.8700483460553956</v>
      </c>
      <c r="H51" s="133">
        <v>2.8152383336114339</v>
      </c>
      <c r="I51" s="43"/>
    </row>
    <row r="52" spans="1:9" x14ac:dyDescent="0.25">
      <c r="A52" s="3"/>
      <c r="B52" s="3"/>
      <c r="C52" s="132"/>
      <c r="D52" s="133"/>
      <c r="E52" s="133"/>
      <c r="F52" s="133"/>
      <c r="G52" s="133"/>
      <c r="H52" s="134"/>
      <c r="I52" s="43"/>
    </row>
    <row r="53" spans="1:9" x14ac:dyDescent="0.25">
      <c r="A53" s="3" t="s">
        <v>81</v>
      </c>
      <c r="B53" s="3" t="s">
        <v>98</v>
      </c>
      <c r="C53" s="132">
        <v>5.1441908984795655</v>
      </c>
      <c r="D53" s="133">
        <v>2.4002490405501211</v>
      </c>
      <c r="E53" s="133">
        <v>2.3985223917322851</v>
      </c>
      <c r="F53" s="133">
        <v>2.3968350192166228</v>
      </c>
      <c r="G53" s="133">
        <v>2.3951868598197326</v>
      </c>
      <c r="H53" s="133">
        <v>2.3935778510329841</v>
      </c>
      <c r="I53" s="43"/>
    </row>
    <row r="54" spans="1:9" x14ac:dyDescent="0.25">
      <c r="A54" s="3" t="s">
        <v>98</v>
      </c>
      <c r="B54" s="3" t="s">
        <v>303</v>
      </c>
      <c r="C54" s="132">
        <v>5.1441908984795655</v>
      </c>
      <c r="D54" s="133">
        <v>1.3597454894249568</v>
      </c>
      <c r="E54" s="133">
        <v>1.3536968309648281</v>
      </c>
      <c r="F54" s="133">
        <v>1.347675079208529</v>
      </c>
      <c r="G54" s="133">
        <v>1.3416801144649384</v>
      </c>
      <c r="H54" s="133">
        <v>1.3357118175753664</v>
      </c>
      <c r="I54" s="43"/>
    </row>
    <row r="55" spans="1:9" x14ac:dyDescent="0.25">
      <c r="A55" s="45"/>
      <c r="B55" s="45"/>
      <c r="C55" s="62"/>
      <c r="D55" s="46"/>
      <c r="E55" s="46"/>
      <c r="F55" s="46"/>
      <c r="G55" s="46"/>
      <c r="H55" s="45"/>
    </row>
  </sheetData>
  <mergeCells count="4">
    <mergeCell ref="A1:A3"/>
    <mergeCell ref="B1:B3"/>
    <mergeCell ref="C1:C3"/>
    <mergeCell ref="D1:H2"/>
  </mergeCells>
  <pageMargins left="0.70866141732283472" right="0.70866141732283472" top="0.74803149606299213" bottom="0.74803149606299213" header="0.31496062992125984" footer="0.31496062992125984"/>
  <pageSetup paperSize="9" scale="1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21"/>
  <sheetViews>
    <sheetView zoomScale="90" zoomScaleNormal="90" workbookViewId="0">
      <selection activeCell="D3" sqref="D3:H3"/>
    </sheetView>
  </sheetViews>
  <sheetFormatPr defaultRowHeight="15" x14ac:dyDescent="0.25"/>
  <cols>
    <col min="1" max="1" width="32.5703125" style="44" customWidth="1"/>
    <col min="2" max="2" width="26.85546875" style="44" bestFit="1" customWidth="1"/>
    <col min="3" max="3" width="11.7109375" style="49" bestFit="1" customWidth="1"/>
    <col min="4" max="7" width="9.140625" style="47"/>
    <col min="8" max="16384" width="9.140625" style="44"/>
  </cols>
  <sheetData>
    <row r="1" spans="1:9" ht="15" customHeight="1" x14ac:dyDescent="0.25">
      <c r="A1" s="147" t="s">
        <v>100</v>
      </c>
      <c r="B1" s="147" t="s">
        <v>101</v>
      </c>
      <c r="C1" s="149" t="s">
        <v>893</v>
      </c>
      <c r="D1" s="151" t="s">
        <v>985</v>
      </c>
      <c r="E1" s="151"/>
      <c r="F1" s="151"/>
      <c r="G1" s="151"/>
      <c r="H1" s="151"/>
      <c r="I1" s="43"/>
    </row>
    <row r="2" spans="1:9" ht="15" customHeight="1" x14ac:dyDescent="0.25">
      <c r="A2" s="147"/>
      <c r="B2" s="147"/>
      <c r="C2" s="149"/>
      <c r="D2" s="151"/>
      <c r="E2" s="151"/>
      <c r="F2" s="151"/>
      <c r="G2" s="151"/>
      <c r="H2" s="151"/>
      <c r="I2" s="43"/>
    </row>
    <row r="3" spans="1:9" ht="45" customHeight="1" x14ac:dyDescent="0.25">
      <c r="A3" s="148"/>
      <c r="B3" s="148"/>
      <c r="C3" s="150"/>
      <c r="D3" s="130" t="s">
        <v>94</v>
      </c>
      <c r="E3" s="130" t="s">
        <v>95</v>
      </c>
      <c r="F3" s="130" t="s">
        <v>96</v>
      </c>
      <c r="G3" s="131" t="s">
        <v>97</v>
      </c>
      <c r="H3" s="131" t="s">
        <v>986</v>
      </c>
      <c r="I3" s="43"/>
    </row>
    <row r="4" spans="1:9" x14ac:dyDescent="0.25">
      <c r="A4" s="135" t="s">
        <v>90</v>
      </c>
      <c r="B4" s="135" t="s">
        <v>91</v>
      </c>
      <c r="C4" s="136">
        <v>15.032468958890286</v>
      </c>
      <c r="D4" s="137">
        <v>13.98829058433307</v>
      </c>
      <c r="E4" s="137">
        <v>14.069269483467853</v>
      </c>
      <c r="F4" s="137">
        <v>14.150717173414892</v>
      </c>
      <c r="G4" s="137">
        <v>14.232636368027151</v>
      </c>
      <c r="H4" s="137">
        <v>14.315029796868227</v>
      </c>
      <c r="I4" s="43"/>
    </row>
    <row r="5" spans="1:9" x14ac:dyDescent="0.25">
      <c r="A5" s="135" t="s">
        <v>304</v>
      </c>
      <c r="B5" s="135" t="s">
        <v>305</v>
      </c>
      <c r="C5" s="136">
        <v>10.402697150258676</v>
      </c>
      <c r="D5" s="137">
        <v>5.6599483076675403</v>
      </c>
      <c r="E5" s="137">
        <v>5.6927140255621937</v>
      </c>
      <c r="F5" s="137">
        <v>5.7256694258021259</v>
      </c>
      <c r="G5" s="137">
        <v>5.7588156064677216</v>
      </c>
      <c r="H5" s="137">
        <v>5.7921536719962043</v>
      </c>
      <c r="I5" s="43"/>
    </row>
    <row r="6" spans="1:9" x14ac:dyDescent="0.25">
      <c r="A6" s="135" t="s">
        <v>305</v>
      </c>
      <c r="B6" s="135" t="s">
        <v>307</v>
      </c>
      <c r="C6" s="138">
        <v>10.402697150258676</v>
      </c>
      <c r="D6" s="137">
        <v>0.58387210135742262</v>
      </c>
      <c r="E6" s="137">
        <v>0.5872521655417049</v>
      </c>
      <c r="F6" s="137">
        <v>0.59065179708305615</v>
      </c>
      <c r="G6" s="137">
        <v>0.59407110925786455</v>
      </c>
      <c r="H6" s="137">
        <v>0.59751021599828069</v>
      </c>
      <c r="I6" s="43"/>
    </row>
    <row r="7" spans="1:9" x14ac:dyDescent="0.25">
      <c r="A7" s="135" t="s">
        <v>305</v>
      </c>
      <c r="B7" s="135" t="s">
        <v>306</v>
      </c>
      <c r="C7" s="136">
        <v>10.402697150258676</v>
      </c>
      <c r="D7" s="137">
        <v>3.1201811385681815</v>
      </c>
      <c r="E7" s="137">
        <v>3.1382440199602342</v>
      </c>
      <c r="F7" s="137">
        <v>3.1564114682571205</v>
      </c>
      <c r="G7" s="137">
        <v>3.1746840888017736</v>
      </c>
      <c r="H7" s="137">
        <v>3.1930624904414864</v>
      </c>
      <c r="I7" s="43"/>
    </row>
    <row r="8" spans="1:9" x14ac:dyDescent="0.25">
      <c r="A8" s="135" t="s">
        <v>306</v>
      </c>
      <c r="B8" s="135" t="s">
        <v>308</v>
      </c>
      <c r="C8" s="138">
        <v>3.4866182756361499</v>
      </c>
      <c r="D8" s="137">
        <v>3.0134247066557673</v>
      </c>
      <c r="E8" s="137">
        <v>3.0308695698361081</v>
      </c>
      <c r="F8" s="137">
        <v>3.0484154221835942</v>
      </c>
      <c r="G8" s="137">
        <v>3.0660628483294605</v>
      </c>
      <c r="H8" s="137">
        <v>3.0838124362893971</v>
      </c>
      <c r="I8" s="43"/>
    </row>
    <row r="9" spans="1:9" x14ac:dyDescent="0.25">
      <c r="A9" s="53"/>
      <c r="B9" s="53"/>
      <c r="C9" s="76"/>
      <c r="D9" s="50"/>
      <c r="E9" s="50"/>
      <c r="F9" s="50"/>
      <c r="G9" s="50"/>
      <c r="H9" s="53"/>
    </row>
    <row r="10" spans="1:9" x14ac:dyDescent="0.25">
      <c r="A10" s="52"/>
      <c r="B10" s="52"/>
      <c r="C10" s="75"/>
      <c r="D10" s="51"/>
      <c r="E10" s="51"/>
      <c r="F10" s="51"/>
      <c r="G10" s="51"/>
      <c r="H10" s="52"/>
    </row>
    <row r="11" spans="1:9" x14ac:dyDescent="0.25">
      <c r="A11" s="52"/>
      <c r="B11" s="52"/>
      <c r="C11" s="75"/>
      <c r="D11" s="51"/>
      <c r="E11" s="51"/>
      <c r="F11" s="51"/>
      <c r="G11" s="51"/>
      <c r="H11" s="52"/>
    </row>
    <row r="12" spans="1:9" x14ac:dyDescent="0.25">
      <c r="A12" s="52"/>
      <c r="B12" s="52"/>
      <c r="C12" s="74"/>
      <c r="D12" s="73"/>
      <c r="E12" s="73"/>
      <c r="F12" s="73"/>
      <c r="G12" s="73"/>
      <c r="H12" s="52"/>
    </row>
    <row r="13" spans="1:9" x14ac:dyDescent="0.25">
      <c r="A13" s="52"/>
      <c r="B13" s="52"/>
      <c r="C13" s="75"/>
      <c r="D13" s="73"/>
      <c r="E13" s="73"/>
      <c r="F13" s="73"/>
      <c r="G13" s="73"/>
      <c r="H13" s="52"/>
    </row>
    <row r="14" spans="1:9" x14ac:dyDescent="0.25">
      <c r="A14" s="52"/>
      <c r="B14" s="52"/>
      <c r="C14" s="74"/>
      <c r="D14" s="73"/>
      <c r="E14" s="73"/>
      <c r="F14" s="73"/>
      <c r="G14" s="73"/>
      <c r="H14" s="52"/>
    </row>
    <row r="15" spans="1:9" x14ac:dyDescent="0.25">
      <c r="A15" s="52"/>
      <c r="B15" s="52"/>
      <c r="C15" s="74"/>
      <c r="D15" s="73"/>
      <c r="E15" s="73"/>
      <c r="F15" s="73"/>
      <c r="G15" s="73"/>
      <c r="H15" s="52"/>
    </row>
    <row r="16" spans="1:9" x14ac:dyDescent="0.25">
      <c r="A16" s="52"/>
      <c r="B16" s="52"/>
      <c r="C16" s="74"/>
      <c r="D16" s="73"/>
      <c r="E16" s="73"/>
      <c r="F16" s="73"/>
      <c r="G16" s="73"/>
      <c r="H16" s="52"/>
    </row>
    <row r="17" spans="1:8" x14ac:dyDescent="0.25">
      <c r="A17" s="52"/>
      <c r="B17" s="52"/>
      <c r="C17" s="75"/>
      <c r="D17" s="51"/>
      <c r="E17" s="51"/>
      <c r="F17" s="51"/>
      <c r="G17" s="51"/>
      <c r="H17" s="52"/>
    </row>
    <row r="18" spans="1:8" x14ac:dyDescent="0.25">
      <c r="A18" s="52"/>
      <c r="B18" s="52"/>
      <c r="C18" s="75"/>
      <c r="D18" s="51"/>
      <c r="E18" s="51"/>
      <c r="F18" s="51"/>
      <c r="G18" s="51"/>
      <c r="H18" s="52"/>
    </row>
    <row r="19" spans="1:8" x14ac:dyDescent="0.25">
      <c r="D19" s="51"/>
      <c r="E19" s="51"/>
      <c r="F19" s="51"/>
      <c r="G19" s="51"/>
      <c r="H19" s="52"/>
    </row>
    <row r="20" spans="1:8" x14ac:dyDescent="0.25">
      <c r="D20" s="51"/>
      <c r="E20" s="51"/>
      <c r="F20" s="51"/>
      <c r="G20" s="51"/>
      <c r="H20" s="52"/>
    </row>
    <row r="21" spans="1:8" x14ac:dyDescent="0.25">
      <c r="D21" s="51"/>
      <c r="E21" s="51"/>
      <c r="F21" s="51"/>
      <c r="G21" s="51"/>
      <c r="H21" s="52"/>
    </row>
  </sheetData>
  <mergeCells count="4">
    <mergeCell ref="A1:A3"/>
    <mergeCell ref="B1:B3"/>
    <mergeCell ref="C1:C3"/>
    <mergeCell ref="D1:H2"/>
  </mergeCells>
  <pageMargins left="0.70866141732283472" right="0.70866141732283472" top="0.74803149606299213" bottom="0.74803149606299213" header="0.31496062992125984" footer="0.31496062992125984"/>
  <pageSetup paperSize="9" scale="1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65"/>
  <sheetViews>
    <sheetView topLeftCell="A7" zoomScale="90" zoomScaleNormal="90" workbookViewId="0">
      <selection activeCell="B57" sqref="B57"/>
    </sheetView>
  </sheetViews>
  <sheetFormatPr defaultRowHeight="15" x14ac:dyDescent="0.25"/>
  <cols>
    <col min="1" max="1" width="27.28515625" style="44" bestFit="1" customWidth="1"/>
    <col min="2" max="2" width="37.28515625" style="44" bestFit="1" customWidth="1"/>
    <col min="3" max="3" width="11.7109375" style="49" customWidth="1"/>
    <col min="4" max="7" width="9.140625" style="47"/>
    <col min="8" max="16384" width="9.140625" style="44"/>
  </cols>
  <sheetData>
    <row r="1" spans="1:9" ht="15" customHeight="1" x14ac:dyDescent="0.25">
      <c r="A1" s="147" t="s">
        <v>100</v>
      </c>
      <c r="B1" s="147" t="s">
        <v>101</v>
      </c>
      <c r="C1" s="149" t="s">
        <v>893</v>
      </c>
      <c r="D1" s="151" t="s">
        <v>985</v>
      </c>
      <c r="E1" s="151"/>
      <c r="F1" s="151"/>
      <c r="G1" s="151"/>
      <c r="H1" s="151"/>
      <c r="I1" s="43"/>
    </row>
    <row r="2" spans="1:9" ht="15" customHeight="1" x14ac:dyDescent="0.25">
      <c r="A2" s="147"/>
      <c r="B2" s="147"/>
      <c r="C2" s="149"/>
      <c r="D2" s="151"/>
      <c r="E2" s="151"/>
      <c r="F2" s="151"/>
      <c r="G2" s="151"/>
      <c r="H2" s="151"/>
      <c r="I2" s="43"/>
    </row>
    <row r="3" spans="1:9" ht="45" customHeight="1" x14ac:dyDescent="0.25">
      <c r="A3" s="148"/>
      <c r="B3" s="148"/>
      <c r="C3" s="150"/>
      <c r="D3" s="130" t="s">
        <v>94</v>
      </c>
      <c r="E3" s="130" t="s">
        <v>95</v>
      </c>
      <c r="F3" s="130" t="s">
        <v>96</v>
      </c>
      <c r="G3" s="131" t="s">
        <v>97</v>
      </c>
      <c r="H3" s="131" t="s">
        <v>986</v>
      </c>
      <c r="I3" s="43"/>
    </row>
    <row r="4" spans="1:9" x14ac:dyDescent="0.25">
      <c r="A4" s="3" t="s">
        <v>22</v>
      </c>
      <c r="B4" s="3" t="s">
        <v>150</v>
      </c>
      <c r="C4" s="132">
        <v>5.1441908984795655</v>
      </c>
      <c r="D4" s="133">
        <v>2.1442023066894174</v>
      </c>
      <c r="E4" s="133">
        <v>2.1553490153173964</v>
      </c>
      <c r="F4" s="133">
        <v>2.1665815536018114</v>
      </c>
      <c r="G4" s="133">
        <v>2.1779005824310151</v>
      </c>
      <c r="H4" s="133">
        <v>2.1893067677822042</v>
      </c>
      <c r="I4" s="43"/>
    </row>
    <row r="5" spans="1:9" x14ac:dyDescent="0.25">
      <c r="A5" s="3" t="s">
        <v>150</v>
      </c>
      <c r="B5" s="3" t="s">
        <v>23</v>
      </c>
      <c r="C5" s="132">
        <v>5.1441908984795655</v>
      </c>
      <c r="D5" s="133" t="s">
        <v>984</v>
      </c>
      <c r="E5" s="133" t="s">
        <v>984</v>
      </c>
      <c r="F5" s="133" t="s">
        <v>984</v>
      </c>
      <c r="G5" s="133" t="s">
        <v>984</v>
      </c>
      <c r="H5" s="133" t="s">
        <v>984</v>
      </c>
      <c r="I5" s="43"/>
    </row>
    <row r="6" spans="1:9" x14ac:dyDescent="0.25">
      <c r="A6" s="3" t="s">
        <v>22</v>
      </c>
      <c r="B6" s="3" t="s">
        <v>24</v>
      </c>
      <c r="C6" s="132">
        <v>7.0875519045718454</v>
      </c>
      <c r="D6" s="133">
        <v>4.8225790363840932</v>
      </c>
      <c r="E6" s="133">
        <v>4.8345086151856114</v>
      </c>
      <c r="F6" s="133">
        <v>4.8464677040997284</v>
      </c>
      <c r="G6" s="133">
        <v>4.8584563761253952</v>
      </c>
      <c r="H6" s="133">
        <v>4.8704747044421417</v>
      </c>
      <c r="I6" s="43"/>
    </row>
    <row r="7" spans="1:9" x14ac:dyDescent="0.25">
      <c r="A7" s="3" t="s">
        <v>22</v>
      </c>
      <c r="B7" s="3" t="s">
        <v>25</v>
      </c>
      <c r="C7" s="132">
        <v>13.031950276148232</v>
      </c>
      <c r="D7" s="133">
        <v>14.823283369962423</v>
      </c>
      <c r="E7" s="133">
        <v>14.929977297654204</v>
      </c>
      <c r="F7" s="133">
        <v>15.037439178971521</v>
      </c>
      <c r="G7" s="133">
        <v>15.14567454143392</v>
      </c>
      <c r="H7" s="133">
        <v>15.254688952346523</v>
      </c>
      <c r="I7" s="43"/>
    </row>
    <row r="8" spans="1:9" x14ac:dyDescent="0.25">
      <c r="A8" s="3"/>
      <c r="B8" s="3"/>
      <c r="C8" s="132"/>
      <c r="D8" s="133"/>
      <c r="E8" s="133"/>
      <c r="F8" s="133"/>
      <c r="G8" s="133"/>
      <c r="H8" s="133"/>
      <c r="I8" s="43"/>
    </row>
    <row r="9" spans="1:9" x14ac:dyDescent="0.25">
      <c r="A9" s="3" t="s">
        <v>26</v>
      </c>
      <c r="B9" s="3" t="s">
        <v>27</v>
      </c>
      <c r="C9" s="132">
        <v>20.290975210669398</v>
      </c>
      <c r="D9" s="133">
        <v>15.839551372734157</v>
      </c>
      <c r="E9" s="133">
        <v>15.770870076439934</v>
      </c>
      <c r="F9" s="133">
        <v>15.702636833048063</v>
      </c>
      <c r="G9" s="133">
        <v>15.634848578781577</v>
      </c>
      <c r="H9" s="133">
        <v>15.567502271604162</v>
      </c>
      <c r="I9" s="43"/>
    </row>
    <row r="10" spans="1:9" x14ac:dyDescent="0.25">
      <c r="A10" s="3" t="s">
        <v>27</v>
      </c>
      <c r="B10" s="3" t="s">
        <v>28</v>
      </c>
      <c r="C10" s="132">
        <v>12.80331956954914</v>
      </c>
      <c r="D10" s="133">
        <v>8.6556021356903017</v>
      </c>
      <c r="E10" s="133">
        <v>8.636228328780641</v>
      </c>
      <c r="F10" s="133">
        <v>8.6170154279831603</v>
      </c>
      <c r="G10" s="133">
        <v>8.5979620024384094</v>
      </c>
      <c r="H10" s="133">
        <v>8.5790666340313457</v>
      </c>
      <c r="I10" s="43"/>
    </row>
    <row r="11" spans="1:9" x14ac:dyDescent="0.25">
      <c r="A11" s="3" t="s">
        <v>28</v>
      </c>
      <c r="B11" s="3" t="s">
        <v>29</v>
      </c>
      <c r="C11" s="132">
        <v>13.089107952798004</v>
      </c>
      <c r="D11" s="133">
        <v>7.5679644820223597</v>
      </c>
      <c r="E11" s="133">
        <v>7.5510251310361003</v>
      </c>
      <c r="F11" s="133">
        <v>7.5342264671704857</v>
      </c>
      <c r="G11" s="133">
        <v>7.5175672393636814</v>
      </c>
      <c r="H11" s="133">
        <v>7.5010462076968336</v>
      </c>
      <c r="I11" s="43"/>
    </row>
    <row r="12" spans="1:9" x14ac:dyDescent="0.25">
      <c r="A12" s="3" t="s">
        <v>29</v>
      </c>
      <c r="B12" s="3" t="s">
        <v>151</v>
      </c>
      <c r="C12" s="132">
        <v>3.9438796888343335</v>
      </c>
      <c r="D12" s="133">
        <v>1.4906013080709468</v>
      </c>
      <c r="E12" s="133">
        <v>1.47732430254895</v>
      </c>
      <c r="F12" s="133">
        <v>1.4641655572717793</v>
      </c>
      <c r="G12" s="133">
        <v>1.4511240188780061</v>
      </c>
      <c r="H12" s="133">
        <v>1.4381986433886478</v>
      </c>
      <c r="I12" s="43"/>
    </row>
    <row r="13" spans="1:9" x14ac:dyDescent="0.25">
      <c r="A13" s="3" t="s">
        <v>29</v>
      </c>
      <c r="B13" s="3" t="s">
        <v>152</v>
      </c>
      <c r="C13" s="132">
        <v>5.1441908984795655</v>
      </c>
      <c r="D13" s="133">
        <v>4.9904586716602184</v>
      </c>
      <c r="E13" s="133">
        <v>4.9894506671454275</v>
      </c>
      <c r="F13" s="133">
        <v>4.9884428662337861</v>
      </c>
      <c r="G13" s="133">
        <v>4.9874352688841679</v>
      </c>
      <c r="H13" s="133">
        <v>4.9864278750554583</v>
      </c>
      <c r="I13" s="43"/>
    </row>
    <row r="14" spans="1:9" x14ac:dyDescent="0.25">
      <c r="A14" s="3" t="s">
        <v>26</v>
      </c>
      <c r="B14" s="3" t="s">
        <v>157</v>
      </c>
      <c r="C14" s="132">
        <v>40.46763506803925</v>
      </c>
      <c r="D14" s="133">
        <v>9.2904505490992708</v>
      </c>
      <c r="E14" s="133">
        <v>9.2904547941562026</v>
      </c>
      <c r="F14" s="133">
        <v>9.2904590392154311</v>
      </c>
      <c r="G14" s="133">
        <v>9.2904632842769601</v>
      </c>
      <c r="H14" s="133">
        <v>9.2904675293407859</v>
      </c>
      <c r="I14" s="43"/>
    </row>
    <row r="15" spans="1:9" x14ac:dyDescent="0.25">
      <c r="A15" s="3" t="s">
        <v>157</v>
      </c>
      <c r="B15" s="3" t="s">
        <v>149</v>
      </c>
      <c r="C15" s="132">
        <v>36.63807073250446</v>
      </c>
      <c r="D15" s="133">
        <v>7.8448351189751344</v>
      </c>
      <c r="E15" s="133">
        <v>7.8448393640320662</v>
      </c>
      <c r="F15" s="133">
        <v>7.8448436090912974</v>
      </c>
      <c r="G15" s="133">
        <v>7.8448478541528246</v>
      </c>
      <c r="H15" s="133">
        <v>7.8448520992166495</v>
      </c>
      <c r="I15" s="43"/>
    </row>
    <row r="16" spans="1:9" x14ac:dyDescent="0.25">
      <c r="A16" s="3" t="s">
        <v>26</v>
      </c>
      <c r="B16" s="3" t="s">
        <v>153</v>
      </c>
      <c r="C16" s="132">
        <v>40.46763506803925</v>
      </c>
      <c r="D16" s="133">
        <v>7.8448351189751344</v>
      </c>
      <c r="E16" s="133">
        <v>7.8448393640320662</v>
      </c>
      <c r="F16" s="133">
        <v>7.8448436090912974</v>
      </c>
      <c r="G16" s="133">
        <v>7.8448478541528246</v>
      </c>
      <c r="H16" s="133">
        <v>7.8448520992166495</v>
      </c>
      <c r="I16" s="43"/>
    </row>
    <row r="17" spans="1:9" x14ac:dyDescent="0.25">
      <c r="A17" s="3" t="s">
        <v>153</v>
      </c>
      <c r="B17" s="3" t="s">
        <v>147</v>
      </c>
      <c r="C17" s="132">
        <v>36.63807073250446</v>
      </c>
      <c r="D17" s="133">
        <v>7.8448351189751344</v>
      </c>
      <c r="E17" s="133">
        <v>7.8448393640320662</v>
      </c>
      <c r="F17" s="133">
        <v>7.8448436090912974</v>
      </c>
      <c r="G17" s="133">
        <v>7.8448478541528246</v>
      </c>
      <c r="H17" s="133">
        <v>7.8448520992166495</v>
      </c>
      <c r="I17" s="43"/>
    </row>
    <row r="18" spans="1:9" x14ac:dyDescent="0.25">
      <c r="A18" s="3" t="s">
        <v>153</v>
      </c>
      <c r="B18" s="3" t="s">
        <v>154</v>
      </c>
      <c r="C18" s="132">
        <v>40.46763506803925</v>
      </c>
      <c r="D18" s="133" t="s">
        <v>984</v>
      </c>
      <c r="E18" s="133" t="s">
        <v>984</v>
      </c>
      <c r="F18" s="133" t="s">
        <v>984</v>
      </c>
      <c r="G18" s="133" t="s">
        <v>984</v>
      </c>
      <c r="H18" s="133" t="s">
        <v>984</v>
      </c>
      <c r="I18" s="43"/>
    </row>
    <row r="19" spans="1:9" x14ac:dyDescent="0.25">
      <c r="A19" s="3" t="s">
        <v>155</v>
      </c>
      <c r="B19" s="3" t="s">
        <v>156</v>
      </c>
      <c r="C19" s="132">
        <v>36.63807073250446</v>
      </c>
      <c r="D19" s="133">
        <v>0.68791804189186179</v>
      </c>
      <c r="E19" s="133">
        <v>0.68791804189186179</v>
      </c>
      <c r="F19" s="133">
        <v>0.68791804189186179</v>
      </c>
      <c r="G19" s="133">
        <v>0.68791804189186179</v>
      </c>
      <c r="H19" s="133">
        <v>0.68791804189186179</v>
      </c>
      <c r="I19" s="43"/>
    </row>
    <row r="20" spans="1:9" x14ac:dyDescent="0.25">
      <c r="A20" s="3" t="s">
        <v>156</v>
      </c>
      <c r="B20" s="3" t="s">
        <v>154</v>
      </c>
      <c r="C20" s="132">
        <v>36.63807073250446</v>
      </c>
      <c r="D20" s="133">
        <v>0.68791804189186179</v>
      </c>
      <c r="E20" s="133">
        <v>0.68791804189186179</v>
      </c>
      <c r="F20" s="133">
        <v>0.68791804189186179</v>
      </c>
      <c r="G20" s="133">
        <v>0.68791804189186179</v>
      </c>
      <c r="H20" s="133">
        <v>0.68791804189186179</v>
      </c>
      <c r="I20" s="43"/>
    </row>
    <row r="21" spans="1:9" x14ac:dyDescent="0.25">
      <c r="A21" s="3" t="s">
        <v>156</v>
      </c>
      <c r="B21" s="3" t="s">
        <v>148</v>
      </c>
      <c r="C21" s="132">
        <v>36.63807073250446</v>
      </c>
      <c r="D21" s="133" t="s">
        <v>984</v>
      </c>
      <c r="E21" s="133" t="s">
        <v>984</v>
      </c>
      <c r="F21" s="133" t="s">
        <v>984</v>
      </c>
      <c r="G21" s="133" t="s">
        <v>984</v>
      </c>
      <c r="H21" s="133" t="s">
        <v>984</v>
      </c>
      <c r="I21" s="43"/>
    </row>
    <row r="22" spans="1:9" x14ac:dyDescent="0.25">
      <c r="A22" s="3" t="s">
        <v>26</v>
      </c>
      <c r="B22" s="3" t="s">
        <v>159</v>
      </c>
      <c r="C22" s="132">
        <v>27.778630851789654</v>
      </c>
      <c r="D22" s="133">
        <v>1.6099938119569375</v>
      </c>
      <c r="E22" s="133">
        <v>1.609480107843811</v>
      </c>
      <c r="F22" s="133">
        <v>1.6089681379523073</v>
      </c>
      <c r="G22" s="133">
        <v>1.6084578964278404</v>
      </c>
      <c r="H22" s="133">
        <v>1.6079493774355893</v>
      </c>
      <c r="I22" s="43"/>
    </row>
    <row r="23" spans="1:9" x14ac:dyDescent="0.25">
      <c r="A23" s="3" t="s">
        <v>159</v>
      </c>
      <c r="B23" s="3" t="s">
        <v>30</v>
      </c>
      <c r="C23" s="132">
        <v>6.1730290781754782</v>
      </c>
      <c r="D23" s="133">
        <v>1.3597533698335917</v>
      </c>
      <c r="E23" s="133">
        <v>1.3592396657204657</v>
      </c>
      <c r="F23" s="133">
        <v>1.3587276958289622</v>
      </c>
      <c r="G23" s="133">
        <v>1.3582174543044954</v>
      </c>
      <c r="H23" s="133">
        <v>1.3577089353122436</v>
      </c>
      <c r="I23" s="43"/>
    </row>
    <row r="24" spans="1:9" x14ac:dyDescent="0.25">
      <c r="A24" s="3" t="s">
        <v>26</v>
      </c>
      <c r="B24" s="3" t="s">
        <v>158</v>
      </c>
      <c r="C24" s="132">
        <v>7.0875519045718454</v>
      </c>
      <c r="D24" s="133">
        <v>0.17837690307208717</v>
      </c>
      <c r="E24" s="133">
        <v>0.17837690307208717</v>
      </c>
      <c r="F24" s="133">
        <v>0.17837690307208717</v>
      </c>
      <c r="G24" s="133">
        <v>0.17837690307208717</v>
      </c>
      <c r="H24" s="133">
        <v>0.17837690307208717</v>
      </c>
      <c r="I24" s="43"/>
    </row>
    <row r="25" spans="1:9" x14ac:dyDescent="0.25">
      <c r="A25" s="3"/>
      <c r="B25" s="3"/>
      <c r="C25" s="132"/>
      <c r="D25" s="133"/>
      <c r="E25" s="133"/>
      <c r="F25" s="133"/>
      <c r="G25" s="133"/>
      <c r="H25" s="133"/>
      <c r="I25" s="43"/>
    </row>
    <row r="26" spans="1:9" x14ac:dyDescent="0.25">
      <c r="A26" s="3" t="s">
        <v>181</v>
      </c>
      <c r="B26" s="3" t="s">
        <v>32</v>
      </c>
      <c r="C26" s="132">
        <v>25.149377725900099</v>
      </c>
      <c r="D26" s="133">
        <v>19.01560079785229</v>
      </c>
      <c r="E26" s="133">
        <v>18.710113290400596</v>
      </c>
      <c r="F26" s="133">
        <v>18.409655187651349</v>
      </c>
      <c r="G26" s="133">
        <v>18.114143271617341</v>
      </c>
      <c r="H26" s="133">
        <v>17.823495702648977</v>
      </c>
      <c r="I26" s="43"/>
    </row>
    <row r="27" spans="1:9" x14ac:dyDescent="0.25">
      <c r="A27" s="3" t="s">
        <v>988</v>
      </c>
      <c r="B27" s="3" t="s">
        <v>989</v>
      </c>
      <c r="C27" s="132">
        <v>1</v>
      </c>
      <c r="D27" s="133">
        <v>0.6701751619856201</v>
      </c>
      <c r="E27" s="133">
        <v>0.66795301983010569</v>
      </c>
      <c r="F27" s="133">
        <v>0.66573824577182827</v>
      </c>
      <c r="G27" s="133">
        <v>0.66353081537992209</v>
      </c>
      <c r="H27" s="133">
        <v>0.66133070430452801</v>
      </c>
      <c r="I27" s="43"/>
    </row>
    <row r="28" spans="1:9" x14ac:dyDescent="0.25">
      <c r="A28" s="3" t="s">
        <v>990</v>
      </c>
      <c r="B28" s="3" t="s">
        <v>33</v>
      </c>
      <c r="C28" s="132">
        <v>1</v>
      </c>
      <c r="D28" s="133" t="s">
        <v>984</v>
      </c>
      <c r="E28" s="133" t="s">
        <v>984</v>
      </c>
      <c r="F28" s="133" t="s">
        <v>984</v>
      </c>
      <c r="G28" s="133" t="s">
        <v>984</v>
      </c>
      <c r="H28" s="133" t="s">
        <v>984</v>
      </c>
      <c r="I28" s="43"/>
    </row>
    <row r="29" spans="1:9" x14ac:dyDescent="0.25">
      <c r="A29" s="3" t="s">
        <v>181</v>
      </c>
      <c r="B29" s="3" t="s">
        <v>160</v>
      </c>
      <c r="C29" s="132">
        <v>54.585581200533163</v>
      </c>
      <c r="D29" s="133">
        <v>17.758301338437054</v>
      </c>
      <c r="E29" s="133">
        <v>17.7248432047279</v>
      </c>
      <c r="F29" s="133">
        <v>17.691539662651049</v>
      </c>
      <c r="G29" s="133">
        <v>17.6583902076835</v>
      </c>
      <c r="H29" s="133">
        <v>17.625394337472986</v>
      </c>
      <c r="I29" s="43"/>
    </row>
    <row r="30" spans="1:9" x14ac:dyDescent="0.25">
      <c r="A30" s="3" t="s">
        <v>182</v>
      </c>
      <c r="B30" s="3" t="s">
        <v>34</v>
      </c>
      <c r="C30" s="132">
        <v>54.585581200533163</v>
      </c>
      <c r="D30" s="133">
        <v>5.106267703230424</v>
      </c>
      <c r="E30" s="133">
        <v>5.1142443923889491</v>
      </c>
      <c r="F30" s="133">
        <v>5.1222335422278826</v>
      </c>
      <c r="G30" s="133">
        <v>5.1302351722125126</v>
      </c>
      <c r="H30" s="133">
        <v>5.1382493018385347</v>
      </c>
      <c r="I30" s="43"/>
    </row>
    <row r="31" spans="1:9" x14ac:dyDescent="0.25">
      <c r="A31" s="3" t="s">
        <v>182</v>
      </c>
      <c r="B31" s="3" t="s">
        <v>161</v>
      </c>
      <c r="C31" s="132">
        <v>54.585581200533163</v>
      </c>
      <c r="D31" s="133">
        <v>3.2462197297743804</v>
      </c>
      <c r="E31" s="133">
        <v>3.2345061253007503</v>
      </c>
      <c r="F31" s="133">
        <v>3.2228464560002816</v>
      </c>
      <c r="G31" s="133">
        <v>3.2112404240770935</v>
      </c>
      <c r="H31" s="133">
        <v>3.1996877335437892</v>
      </c>
      <c r="I31" s="43"/>
    </row>
    <row r="32" spans="1:9" x14ac:dyDescent="0.25">
      <c r="A32" s="3" t="s">
        <v>161</v>
      </c>
      <c r="B32" s="3" t="s">
        <v>162</v>
      </c>
      <c r="C32" s="132">
        <v>7.0875519045718454</v>
      </c>
      <c r="D32" s="133">
        <v>2.2627970347022504</v>
      </c>
      <c r="E32" s="133">
        <v>2.2574601443688578</v>
      </c>
      <c r="F32" s="133">
        <v>2.2521358412883172</v>
      </c>
      <c r="G32" s="133">
        <v>2.24682409577313</v>
      </c>
      <c r="H32" s="133">
        <v>2.2415248782058135</v>
      </c>
      <c r="I32" s="43"/>
    </row>
    <row r="33" spans="1:9" x14ac:dyDescent="0.25">
      <c r="A33" s="3" t="s">
        <v>162</v>
      </c>
      <c r="B33" s="3" t="s">
        <v>163</v>
      </c>
      <c r="C33" s="132">
        <v>7.0875519045718454</v>
      </c>
      <c r="D33" s="133">
        <v>0.98342269507213087</v>
      </c>
      <c r="E33" s="133">
        <v>0.97704598093189321</v>
      </c>
      <c r="F33" s="133">
        <v>0.97071061471196474</v>
      </c>
      <c r="G33" s="133">
        <v>0.96441632830396329</v>
      </c>
      <c r="H33" s="133">
        <v>0.95816285533797563</v>
      </c>
      <c r="I33" s="43"/>
    </row>
    <row r="34" spans="1:9" x14ac:dyDescent="0.25">
      <c r="A34" s="3" t="s">
        <v>163</v>
      </c>
      <c r="B34" s="3" t="s">
        <v>164</v>
      </c>
      <c r="C34" s="132">
        <v>7.0875519045718454</v>
      </c>
      <c r="D34" s="133" t="s">
        <v>984</v>
      </c>
      <c r="E34" s="133" t="s">
        <v>984</v>
      </c>
      <c r="F34" s="133" t="s">
        <v>984</v>
      </c>
      <c r="G34" s="133" t="s">
        <v>984</v>
      </c>
      <c r="H34" s="133" t="s">
        <v>984</v>
      </c>
      <c r="I34" s="43"/>
    </row>
    <row r="35" spans="1:9" x14ac:dyDescent="0.25">
      <c r="A35" s="3" t="s">
        <v>183</v>
      </c>
      <c r="B35" s="3" t="s">
        <v>165</v>
      </c>
      <c r="C35" s="132">
        <v>27.778630851789654</v>
      </c>
      <c r="D35" s="133">
        <v>12.310396611528997</v>
      </c>
      <c r="E35" s="133">
        <v>12.270729958458773</v>
      </c>
      <c r="F35" s="133">
        <v>12.231191119578087</v>
      </c>
      <c r="G35" s="133">
        <v>12.191779683043091</v>
      </c>
      <c r="H35" s="133">
        <v>12.152495238336982</v>
      </c>
      <c r="I35" s="43"/>
    </row>
    <row r="36" spans="1:9" x14ac:dyDescent="0.25">
      <c r="A36" s="3" t="s">
        <v>184</v>
      </c>
      <c r="B36" s="3" t="s">
        <v>33</v>
      </c>
      <c r="C36" s="132">
        <v>27.778630851789654</v>
      </c>
      <c r="D36" s="133" t="s">
        <v>984</v>
      </c>
      <c r="E36" s="133" t="s">
        <v>984</v>
      </c>
      <c r="F36" s="133" t="s">
        <v>984</v>
      </c>
      <c r="G36" s="133" t="s">
        <v>984</v>
      </c>
      <c r="H36" s="133" t="s">
        <v>984</v>
      </c>
      <c r="I36" s="43"/>
    </row>
    <row r="37" spans="1:9" x14ac:dyDescent="0.25">
      <c r="A37" s="3" t="s">
        <v>31</v>
      </c>
      <c r="B37" s="3" t="s">
        <v>166</v>
      </c>
      <c r="C37" s="132">
        <v>15.032468958890286</v>
      </c>
      <c r="D37" s="133">
        <v>10.272071242135986</v>
      </c>
      <c r="E37" s="133">
        <v>10.265124904321189</v>
      </c>
      <c r="F37" s="133">
        <v>10.258493416499846</v>
      </c>
      <c r="G37" s="133">
        <v>10.252176790543768</v>
      </c>
      <c r="H37" s="133">
        <v>10.24617504948778</v>
      </c>
      <c r="I37" s="43"/>
    </row>
    <row r="38" spans="1:9" x14ac:dyDescent="0.25">
      <c r="A38" s="3" t="s">
        <v>166</v>
      </c>
      <c r="B38" s="3" t="s">
        <v>167</v>
      </c>
      <c r="C38" s="132">
        <v>5.1441908984795655</v>
      </c>
      <c r="D38" s="133">
        <v>1.2234117471054018</v>
      </c>
      <c r="E38" s="133">
        <v>1.2234117471054018</v>
      </c>
      <c r="F38" s="133">
        <v>1.2234117471054018</v>
      </c>
      <c r="G38" s="133">
        <v>1.2234117471054018</v>
      </c>
      <c r="H38" s="133">
        <v>1.2234117471054018</v>
      </c>
      <c r="I38" s="43"/>
    </row>
    <row r="39" spans="1:9" x14ac:dyDescent="0.25">
      <c r="A39" s="3" t="s">
        <v>166</v>
      </c>
      <c r="B39" s="3" t="s">
        <v>168</v>
      </c>
      <c r="C39" s="132">
        <v>12.80331956954914</v>
      </c>
      <c r="D39" s="133">
        <v>9.0486594950305861</v>
      </c>
      <c r="E39" s="133">
        <v>9.0417131572157885</v>
      </c>
      <c r="F39" s="133">
        <v>9.0350816693944456</v>
      </c>
      <c r="G39" s="133">
        <v>9.0287650434383657</v>
      </c>
      <c r="H39" s="133">
        <v>9.0227633023823799</v>
      </c>
      <c r="I39" s="43"/>
    </row>
    <row r="40" spans="1:9" x14ac:dyDescent="0.25">
      <c r="A40" s="3" t="s">
        <v>168</v>
      </c>
      <c r="B40" s="3" t="s">
        <v>35</v>
      </c>
      <c r="C40" s="132">
        <v>5.1441908984795655</v>
      </c>
      <c r="D40" s="142">
        <v>5.4171444635396249</v>
      </c>
      <c r="E40" s="142">
        <v>5.3870453348427683</v>
      </c>
      <c r="F40" s="142">
        <v>5.3571134450952176</v>
      </c>
      <c r="G40" s="142">
        <v>5.3273478650718618</v>
      </c>
      <c r="H40" s="142">
        <v>5.2977476707106153</v>
      </c>
      <c r="I40" s="43"/>
    </row>
    <row r="41" spans="1:9" x14ac:dyDescent="0.25">
      <c r="A41" s="3"/>
      <c r="B41" s="3"/>
      <c r="C41" s="132"/>
      <c r="D41" s="133"/>
      <c r="E41" s="133"/>
      <c r="F41" s="133"/>
      <c r="G41" s="133"/>
      <c r="H41" s="133"/>
      <c r="I41" s="43"/>
    </row>
    <row r="42" spans="1:9" x14ac:dyDescent="0.25">
      <c r="A42" s="3" t="s">
        <v>33</v>
      </c>
      <c r="B42" s="3" t="s">
        <v>36</v>
      </c>
      <c r="C42" s="132">
        <v>17.433091378180748</v>
      </c>
      <c r="D42" s="133">
        <v>5.7946452587539818</v>
      </c>
      <c r="E42" s="133">
        <v>5.7946452587539818</v>
      </c>
      <c r="F42" s="133">
        <v>5.7946452587539818</v>
      </c>
      <c r="G42" s="133">
        <v>5.7946452587539818</v>
      </c>
      <c r="H42" s="133">
        <v>5.7946452587539818</v>
      </c>
      <c r="I42" s="43"/>
    </row>
    <row r="43" spans="1:9" x14ac:dyDescent="0.25">
      <c r="A43" s="3" t="s">
        <v>36</v>
      </c>
      <c r="B43" s="3" t="s">
        <v>169</v>
      </c>
      <c r="C43" s="132">
        <v>7.0875519045718454</v>
      </c>
      <c r="D43" s="133" t="s">
        <v>984</v>
      </c>
      <c r="E43" s="133" t="s">
        <v>984</v>
      </c>
      <c r="F43" s="133" t="s">
        <v>984</v>
      </c>
      <c r="G43" s="133" t="s">
        <v>984</v>
      </c>
      <c r="H43" s="133" t="s">
        <v>984</v>
      </c>
      <c r="I43" s="43"/>
    </row>
    <row r="44" spans="1:9" x14ac:dyDescent="0.25">
      <c r="A44" s="3" t="s">
        <v>863</v>
      </c>
      <c r="B44" s="3" t="s">
        <v>37</v>
      </c>
      <c r="C44" s="132">
        <v>20.405290563968943</v>
      </c>
      <c r="D44" s="133">
        <v>5.6830607722277025</v>
      </c>
      <c r="E44" s="133">
        <v>5.6830607722277025</v>
      </c>
      <c r="F44" s="133">
        <v>5.6830607722277025</v>
      </c>
      <c r="G44" s="133">
        <v>5.6830607722277025</v>
      </c>
      <c r="H44" s="133">
        <v>5.6830607722277025</v>
      </c>
      <c r="I44" s="43"/>
    </row>
    <row r="45" spans="1:9" x14ac:dyDescent="0.25">
      <c r="A45" s="3" t="s">
        <v>863</v>
      </c>
      <c r="B45" s="3" t="s">
        <v>179</v>
      </c>
      <c r="C45" s="132">
        <v>27.778630851789654</v>
      </c>
      <c r="D45" s="133">
        <v>8.5236012883359162</v>
      </c>
      <c r="E45" s="133">
        <v>8.5316845866589883</v>
      </c>
      <c r="F45" s="133">
        <v>8.539775550722112</v>
      </c>
      <c r="G45" s="133">
        <v>8.5478741877950384</v>
      </c>
      <c r="H45" s="133">
        <v>8.5559805051544142</v>
      </c>
      <c r="I45" s="43"/>
    </row>
    <row r="46" spans="1:9" x14ac:dyDescent="0.25">
      <c r="A46" s="3" t="s">
        <v>863</v>
      </c>
      <c r="B46" s="3" t="s">
        <v>180</v>
      </c>
      <c r="C46" s="132">
        <v>27.778630851789654</v>
      </c>
      <c r="D46" s="133">
        <v>6.6614927448610572</v>
      </c>
      <c r="E46" s="133">
        <v>6.6678101254273416</v>
      </c>
      <c r="F46" s="133">
        <v>6.6741334970377881</v>
      </c>
      <c r="G46" s="133">
        <v>6.6804628653739613</v>
      </c>
      <c r="H46" s="133">
        <v>6.6867982361228169</v>
      </c>
      <c r="I46" s="43"/>
    </row>
    <row r="47" spans="1:9" x14ac:dyDescent="0.25">
      <c r="A47" s="3"/>
      <c r="B47" s="3"/>
      <c r="C47" s="132"/>
      <c r="D47" s="133"/>
      <c r="E47" s="133"/>
      <c r="F47" s="133"/>
      <c r="G47" s="133"/>
      <c r="H47" s="133"/>
      <c r="I47" s="43"/>
    </row>
    <row r="48" spans="1:9" x14ac:dyDescent="0.25">
      <c r="A48" s="3" t="s">
        <v>38</v>
      </c>
      <c r="B48" s="3" t="s">
        <v>39</v>
      </c>
      <c r="C48" s="132">
        <v>13.031950276148232</v>
      </c>
      <c r="D48" s="133">
        <v>5.6337635580302452</v>
      </c>
      <c r="E48" s="133">
        <v>5.5784219466900682</v>
      </c>
      <c r="F48" s="133">
        <v>5.523647283061818</v>
      </c>
      <c r="G48" s="133">
        <v>5.4694335848368514</v>
      </c>
      <c r="H48" s="133">
        <v>5.4157749340786259</v>
      </c>
      <c r="I48" s="43"/>
    </row>
    <row r="49" spans="1:9" x14ac:dyDescent="0.25">
      <c r="A49" s="3" t="s">
        <v>39</v>
      </c>
      <c r="B49" s="3" t="s">
        <v>170</v>
      </c>
      <c r="C49" s="132">
        <v>5.1441908984795655</v>
      </c>
      <c r="D49" s="133">
        <v>4.0242721436098599</v>
      </c>
      <c r="E49" s="133">
        <v>3.9795634757893468</v>
      </c>
      <c r="F49" s="133">
        <v>3.9353515102063925</v>
      </c>
      <c r="G49" s="133">
        <v>3.8916307286220375</v>
      </c>
      <c r="H49" s="133">
        <v>3.8483956741035836</v>
      </c>
      <c r="I49" s="43"/>
    </row>
    <row r="50" spans="1:9" x14ac:dyDescent="0.25">
      <c r="A50" s="3" t="s">
        <v>38</v>
      </c>
      <c r="B50" s="3" t="s">
        <v>40</v>
      </c>
      <c r="C50" s="132">
        <v>29.950622564481026</v>
      </c>
      <c r="D50" s="133">
        <v>17.230809251516014</v>
      </c>
      <c r="E50" s="133">
        <v>17.184572932629752</v>
      </c>
      <c r="F50" s="133">
        <v>17.13928021461194</v>
      </c>
      <c r="G50" s="133">
        <v>17.094928440143374</v>
      </c>
      <c r="H50" s="133">
        <v>17.051515003597896</v>
      </c>
      <c r="I50" s="43"/>
    </row>
    <row r="51" spans="1:9" x14ac:dyDescent="0.25">
      <c r="A51" s="3" t="s">
        <v>40</v>
      </c>
      <c r="B51" s="3" t="s">
        <v>171</v>
      </c>
      <c r="C51" s="132">
        <v>7.0875519045718454</v>
      </c>
      <c r="D51" s="142">
        <v>7.5522705676585504</v>
      </c>
      <c r="E51" s="142">
        <v>7.6073744776165988</v>
      </c>
      <c r="F51" s="142">
        <v>7.662880444262826</v>
      </c>
      <c r="G51" s="142">
        <v>7.7187914011382581</v>
      </c>
      <c r="H51" s="142">
        <v>7.775110303188022</v>
      </c>
      <c r="I51" s="43"/>
    </row>
    <row r="52" spans="1:9" x14ac:dyDescent="0.25">
      <c r="A52" s="3" t="s">
        <v>171</v>
      </c>
      <c r="B52" s="3" t="s">
        <v>172</v>
      </c>
      <c r="C52" s="132">
        <v>27.778630851789654</v>
      </c>
      <c r="D52" s="133">
        <v>6.4941328835729548</v>
      </c>
      <c r="E52" s="133">
        <v>6.5415162645662752</v>
      </c>
      <c r="F52" s="133">
        <v>6.5892453706678751</v>
      </c>
      <c r="G52" s="133">
        <v>6.6373227244045987</v>
      </c>
      <c r="H52" s="133">
        <v>6.6857508667084957</v>
      </c>
      <c r="I52" s="43"/>
    </row>
    <row r="53" spans="1:9" x14ac:dyDescent="0.25">
      <c r="A53" s="3" t="s">
        <v>171</v>
      </c>
      <c r="B53" s="3" t="s">
        <v>24</v>
      </c>
      <c r="C53" s="132">
        <v>7.0875519045718454</v>
      </c>
      <c r="D53" s="133" t="s">
        <v>984</v>
      </c>
      <c r="E53" s="133" t="s">
        <v>984</v>
      </c>
      <c r="F53" s="133" t="s">
        <v>984</v>
      </c>
      <c r="G53" s="133" t="s">
        <v>984</v>
      </c>
      <c r="H53" s="133" t="s">
        <v>984</v>
      </c>
      <c r="I53" s="43"/>
    </row>
    <row r="54" spans="1:9" x14ac:dyDescent="0.25">
      <c r="A54" s="3" t="s">
        <v>38</v>
      </c>
      <c r="B54" s="3" t="s">
        <v>41</v>
      </c>
      <c r="C54" s="132">
        <v>27.778630851789654</v>
      </c>
      <c r="D54" s="133">
        <v>0.98086457866379551</v>
      </c>
      <c r="E54" s="133">
        <v>0.98086457866379551</v>
      </c>
      <c r="F54" s="133">
        <v>0.98086457866379551</v>
      </c>
      <c r="G54" s="133">
        <v>0.98086457866379551</v>
      </c>
      <c r="H54" s="133">
        <v>0.98086457866379551</v>
      </c>
      <c r="I54" s="43"/>
    </row>
    <row r="55" spans="1:9" x14ac:dyDescent="0.25">
      <c r="A55" s="3" t="s">
        <v>41</v>
      </c>
      <c r="B55" s="3" t="s">
        <v>173</v>
      </c>
      <c r="C55" s="132">
        <v>27.778630851789654</v>
      </c>
      <c r="D55" s="133" t="s">
        <v>984</v>
      </c>
      <c r="E55" s="133" t="s">
        <v>984</v>
      </c>
      <c r="F55" s="133" t="s">
        <v>984</v>
      </c>
      <c r="G55" s="133" t="s">
        <v>984</v>
      </c>
      <c r="H55" s="133" t="s">
        <v>984</v>
      </c>
      <c r="I55" s="43"/>
    </row>
    <row r="56" spans="1:9" x14ac:dyDescent="0.25">
      <c r="A56" s="3"/>
      <c r="B56" s="3"/>
      <c r="C56" s="132"/>
      <c r="D56" s="133"/>
      <c r="E56" s="133"/>
      <c r="F56" s="133"/>
      <c r="G56" s="133"/>
      <c r="H56" s="133"/>
      <c r="I56" s="43"/>
    </row>
    <row r="57" spans="1:9" x14ac:dyDescent="0.25">
      <c r="A57" s="3" t="s">
        <v>174</v>
      </c>
      <c r="B57" s="3" t="s">
        <v>175</v>
      </c>
      <c r="C57" s="132">
        <v>20.405290563968943</v>
      </c>
      <c r="D57" s="133">
        <v>7.4523340643151927</v>
      </c>
      <c r="E57" s="133">
        <v>7.4550320896870224</v>
      </c>
      <c r="F57" s="133">
        <v>7.4581083461021924</v>
      </c>
      <c r="G57" s="133">
        <v>7.4615621692900103</v>
      </c>
      <c r="H57" s="133">
        <v>7.465392915877862</v>
      </c>
      <c r="I57" s="43"/>
    </row>
    <row r="58" spans="1:9" x14ac:dyDescent="0.25">
      <c r="A58" s="3" t="s">
        <v>175</v>
      </c>
      <c r="B58" s="3" t="s">
        <v>176</v>
      </c>
      <c r="C58" s="132">
        <v>6.1730290781754782</v>
      </c>
      <c r="D58" s="142">
        <v>7.4523340643151927</v>
      </c>
      <c r="E58" s="142">
        <v>7.4550320896870224</v>
      </c>
      <c r="F58" s="142">
        <v>7.4581083461021924</v>
      </c>
      <c r="G58" s="142">
        <v>7.4615621692900103</v>
      </c>
      <c r="H58" s="142">
        <v>7.465392915877862</v>
      </c>
      <c r="I58" s="43"/>
    </row>
    <row r="59" spans="1:9" x14ac:dyDescent="0.25">
      <c r="A59" s="3" t="s">
        <v>176</v>
      </c>
      <c r="B59" s="3" t="s">
        <v>173</v>
      </c>
      <c r="C59" s="132">
        <v>6.8017635213229806</v>
      </c>
      <c r="D59" s="133">
        <v>4.4573926823882388</v>
      </c>
      <c r="E59" s="133">
        <v>4.4850023664129131</v>
      </c>
      <c r="F59" s="133">
        <v>4.5127830684981998</v>
      </c>
      <c r="G59" s="133">
        <v>4.5407358479527531</v>
      </c>
      <c r="H59" s="133">
        <v>4.5688617706467136</v>
      </c>
      <c r="I59" s="43"/>
    </row>
    <row r="60" spans="1:9" x14ac:dyDescent="0.25">
      <c r="A60" s="3" t="s">
        <v>177</v>
      </c>
      <c r="B60" s="3" t="s">
        <v>175</v>
      </c>
      <c r="C60" s="132">
        <v>20.405290563968943</v>
      </c>
      <c r="D60" s="133">
        <v>2.9539644712289559</v>
      </c>
      <c r="E60" s="133">
        <v>2.9760070599526105</v>
      </c>
      <c r="F60" s="133">
        <v>2.9982407769435628</v>
      </c>
      <c r="G60" s="133">
        <v>3.0206675431610841</v>
      </c>
      <c r="H60" s="133">
        <v>3.0432893011173934</v>
      </c>
      <c r="I60" s="43"/>
    </row>
    <row r="61" spans="1:9" x14ac:dyDescent="0.25">
      <c r="A61" s="3" t="s">
        <v>175</v>
      </c>
      <c r="B61" s="3" t="s">
        <v>178</v>
      </c>
      <c r="C61" s="132">
        <v>6.1730290781754782</v>
      </c>
      <c r="D61" s="133">
        <v>0.71094868007179735</v>
      </c>
      <c r="E61" s="133">
        <v>0.72004648340924871</v>
      </c>
      <c r="F61" s="133">
        <v>0.72926070868809623</v>
      </c>
      <c r="G61" s="133">
        <v>0.73859284572603912</v>
      </c>
      <c r="H61" s="133">
        <v>0.74804440340554035</v>
      </c>
      <c r="I61" s="43"/>
    </row>
    <row r="62" spans="1:9" x14ac:dyDescent="0.25">
      <c r="A62" s="3" t="s">
        <v>178</v>
      </c>
      <c r="B62" s="3" t="s">
        <v>169</v>
      </c>
      <c r="C62" s="132">
        <v>6.1730290781754782</v>
      </c>
      <c r="D62" s="133">
        <v>0.71094868007179735</v>
      </c>
      <c r="E62" s="133">
        <v>0.72004648340924871</v>
      </c>
      <c r="F62" s="133">
        <v>0.72926070868809623</v>
      </c>
      <c r="G62" s="133">
        <v>0.73859284572603912</v>
      </c>
      <c r="H62" s="133">
        <v>0.74804440340554035</v>
      </c>
      <c r="I62" s="43"/>
    </row>
    <row r="63" spans="1:9" x14ac:dyDescent="0.25">
      <c r="A63" s="3" t="s">
        <v>169</v>
      </c>
      <c r="B63" s="3" t="s">
        <v>36</v>
      </c>
      <c r="C63" s="132">
        <v>7.0875519045718454</v>
      </c>
      <c r="D63" s="133" t="s">
        <v>984</v>
      </c>
      <c r="E63" s="133" t="s">
        <v>984</v>
      </c>
      <c r="F63" s="133" t="s">
        <v>984</v>
      </c>
      <c r="G63" s="133" t="s">
        <v>984</v>
      </c>
      <c r="H63" s="133" t="s">
        <v>984</v>
      </c>
      <c r="I63" s="43"/>
    </row>
    <row r="64" spans="1:9" x14ac:dyDescent="0.25">
      <c r="A64" s="3" t="s">
        <v>175</v>
      </c>
      <c r="B64" s="3" t="s">
        <v>991</v>
      </c>
      <c r="C64" s="132">
        <v>6.1730290781754782</v>
      </c>
      <c r="D64" s="133">
        <v>2.2194016757252313</v>
      </c>
      <c r="E64" s="133">
        <v>2.2322101804585945</v>
      </c>
      <c r="F64" s="133">
        <v>2.245092605021477</v>
      </c>
      <c r="G64" s="133">
        <v>2.2580493760164608</v>
      </c>
      <c r="H64" s="133">
        <v>2.2710809225081174</v>
      </c>
      <c r="I64" s="43"/>
    </row>
    <row r="65" spans="1:8" x14ac:dyDescent="0.25">
      <c r="A65" s="45"/>
      <c r="B65" s="45"/>
      <c r="C65" s="62"/>
      <c r="D65" s="46"/>
      <c r="E65" s="46"/>
      <c r="F65" s="46"/>
      <c r="G65" s="46"/>
      <c r="H65" s="45"/>
    </row>
  </sheetData>
  <mergeCells count="4">
    <mergeCell ref="A1:A3"/>
    <mergeCell ref="B1:B3"/>
    <mergeCell ref="C1:C3"/>
    <mergeCell ref="D1:H2"/>
  </mergeCells>
  <pageMargins left="0.70866141732283472" right="0.70866141732283472" top="0.74803149606299213" bottom="0.74803149606299213" header="0.31496062992125984" footer="0.31496062992125984"/>
  <pageSetup paperSize="9" scale="1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14"/>
  <sheetViews>
    <sheetView zoomScale="90" zoomScaleNormal="90" workbookViewId="0">
      <selection activeCell="I39" sqref="I39"/>
    </sheetView>
  </sheetViews>
  <sheetFormatPr defaultRowHeight="15" x14ac:dyDescent="0.25"/>
  <cols>
    <col min="1" max="1" width="32.5703125" style="44" customWidth="1"/>
    <col min="2" max="2" width="26.85546875" style="44" bestFit="1" customWidth="1"/>
    <col min="3" max="3" width="11.7109375" style="49" bestFit="1" customWidth="1"/>
    <col min="4" max="7" width="9.140625" style="47"/>
    <col min="8" max="16384" width="9.140625" style="44"/>
  </cols>
  <sheetData>
    <row r="1" spans="1:9" ht="15" customHeight="1" x14ac:dyDescent="0.25">
      <c r="A1" s="147" t="s">
        <v>100</v>
      </c>
      <c r="B1" s="147" t="s">
        <v>101</v>
      </c>
      <c r="C1" s="149" t="s">
        <v>893</v>
      </c>
      <c r="D1" s="151" t="s">
        <v>985</v>
      </c>
      <c r="E1" s="151"/>
      <c r="F1" s="151"/>
      <c r="G1" s="151"/>
      <c r="H1" s="151"/>
      <c r="I1" s="43"/>
    </row>
    <row r="2" spans="1:9" ht="15" customHeight="1" x14ac:dyDescent="0.25">
      <c r="A2" s="147"/>
      <c r="B2" s="147"/>
      <c r="C2" s="149"/>
      <c r="D2" s="151"/>
      <c r="E2" s="151"/>
      <c r="F2" s="151"/>
      <c r="G2" s="151"/>
      <c r="H2" s="151"/>
      <c r="I2" s="43"/>
    </row>
    <row r="3" spans="1:9" ht="45" customHeight="1" x14ac:dyDescent="0.25">
      <c r="A3" s="148"/>
      <c r="B3" s="148"/>
      <c r="C3" s="150"/>
      <c r="D3" s="130" t="s">
        <v>94</v>
      </c>
      <c r="E3" s="130" t="s">
        <v>95</v>
      </c>
      <c r="F3" s="130" t="s">
        <v>96</v>
      </c>
      <c r="G3" s="131" t="s">
        <v>97</v>
      </c>
      <c r="H3" s="131" t="s">
        <v>986</v>
      </c>
      <c r="I3" s="43"/>
    </row>
    <row r="4" spans="1:9" x14ac:dyDescent="0.25">
      <c r="A4" s="3" t="s">
        <v>42</v>
      </c>
      <c r="B4" s="3" t="s">
        <v>43</v>
      </c>
      <c r="C4" s="132">
        <v>10.574170180207995</v>
      </c>
      <c r="D4" s="137">
        <v>3.1241119644714099</v>
      </c>
      <c r="E4" s="137">
        <v>3.1729372655012131</v>
      </c>
      <c r="F4" s="137">
        <v>3.2225400346642297</v>
      </c>
      <c r="G4" s="137">
        <v>3.2729326519496338</v>
      </c>
      <c r="H4" s="137">
        <v>3.3241276944789635</v>
      </c>
      <c r="I4" s="43"/>
    </row>
    <row r="5" spans="1:9" x14ac:dyDescent="0.25">
      <c r="A5" s="3"/>
      <c r="B5" s="3"/>
      <c r="C5" s="132"/>
      <c r="D5" s="133"/>
      <c r="E5" s="133"/>
      <c r="F5" s="133"/>
      <c r="G5" s="133"/>
      <c r="H5" s="133"/>
      <c r="I5" s="43"/>
    </row>
    <row r="6" spans="1:9" x14ac:dyDescent="0.25">
      <c r="A6" s="3" t="s">
        <v>44</v>
      </c>
      <c r="B6" s="3" t="s">
        <v>45</v>
      </c>
      <c r="C6" s="132">
        <v>5.1441908984795655</v>
      </c>
      <c r="D6" s="133">
        <v>1.4128676148357884</v>
      </c>
      <c r="E6" s="133">
        <v>1.4135133023970046</v>
      </c>
      <c r="F6" s="133">
        <v>1.414159285040663</v>
      </c>
      <c r="G6" s="133">
        <v>1.4148055629016181</v>
      </c>
      <c r="H6" s="133">
        <v>1.4154521361147858</v>
      </c>
      <c r="I6" s="43"/>
    </row>
    <row r="7" spans="1:9" x14ac:dyDescent="0.25">
      <c r="A7" s="3"/>
      <c r="B7" s="3"/>
      <c r="C7" s="132"/>
      <c r="D7" s="133"/>
      <c r="E7" s="133"/>
      <c r="F7" s="133"/>
      <c r="G7" s="133"/>
      <c r="H7" s="133"/>
      <c r="I7" s="43"/>
    </row>
    <row r="8" spans="1:9" x14ac:dyDescent="0.25">
      <c r="A8" s="3" t="s">
        <v>45</v>
      </c>
      <c r="B8" s="3" t="s">
        <v>185</v>
      </c>
      <c r="C8" s="132">
        <v>13.031950276148232</v>
      </c>
      <c r="D8" s="133">
        <v>8.5721224951926569</v>
      </c>
      <c r="E8" s="133">
        <v>8.5356025719555664</v>
      </c>
      <c r="F8" s="133">
        <v>8.4995410048990063</v>
      </c>
      <c r="G8" s="133">
        <v>8.4639277191333182</v>
      </c>
      <c r="H8" s="133">
        <v>8.4287528946157533</v>
      </c>
      <c r="I8" s="43"/>
    </row>
    <row r="9" spans="1:9" x14ac:dyDescent="0.25">
      <c r="A9" s="3" t="s">
        <v>185</v>
      </c>
      <c r="B9" s="3" t="s">
        <v>186</v>
      </c>
      <c r="C9" s="132">
        <v>10.631327856857768</v>
      </c>
      <c r="D9" s="133">
        <v>8.5721224951926569</v>
      </c>
      <c r="E9" s="133">
        <v>8.5356025719555664</v>
      </c>
      <c r="F9" s="133">
        <v>8.4995410048990063</v>
      </c>
      <c r="G9" s="133">
        <v>8.4639277191333182</v>
      </c>
      <c r="H9" s="133">
        <v>8.4287528946157533</v>
      </c>
      <c r="I9" s="43"/>
    </row>
    <row r="10" spans="1:9" x14ac:dyDescent="0.25">
      <c r="A10" s="3" t="s">
        <v>186</v>
      </c>
      <c r="B10" s="3" t="s">
        <v>46</v>
      </c>
      <c r="C10" s="132">
        <v>13.031950276148232</v>
      </c>
      <c r="D10" s="133">
        <v>8.5721224951926569</v>
      </c>
      <c r="E10" s="133">
        <v>8.5356025719555664</v>
      </c>
      <c r="F10" s="133">
        <v>8.4995410048990063</v>
      </c>
      <c r="G10" s="133">
        <v>8.4639277191333182</v>
      </c>
      <c r="H10" s="133">
        <v>8.4287528946157533</v>
      </c>
      <c r="I10" s="43"/>
    </row>
    <row r="11" spans="1:9" x14ac:dyDescent="0.25">
      <c r="A11" s="3" t="s">
        <v>46</v>
      </c>
      <c r="B11" s="3" t="s">
        <v>47</v>
      </c>
      <c r="C11" s="132">
        <v>13.031950276148232</v>
      </c>
      <c r="D11" s="133">
        <v>6.4219496118346369</v>
      </c>
      <c r="E11" s="133">
        <v>6.3905899341897223</v>
      </c>
      <c r="F11" s="133">
        <v>6.3596123282430606</v>
      </c>
      <c r="G11" s="133">
        <v>6.3290083737876586</v>
      </c>
      <c r="H11" s="133">
        <v>6.2987698635791416</v>
      </c>
      <c r="I11" s="43"/>
    </row>
    <row r="12" spans="1:9" x14ac:dyDescent="0.25">
      <c r="A12" s="3" t="s">
        <v>47</v>
      </c>
      <c r="B12" s="3" t="s">
        <v>187</v>
      </c>
      <c r="C12" s="132">
        <v>6.1730290781754782</v>
      </c>
      <c r="D12" s="133">
        <v>6.1426342924325761</v>
      </c>
      <c r="E12" s="133">
        <v>6.1227830215590631</v>
      </c>
      <c r="F12" s="133">
        <v>6.1030014772109622</v>
      </c>
      <c r="G12" s="133">
        <v>6.0832893947375801</v>
      </c>
      <c r="H12" s="133">
        <v>6.0636465105570547</v>
      </c>
      <c r="I12" s="43"/>
    </row>
    <row r="13" spans="1:9" x14ac:dyDescent="0.25">
      <c r="A13" s="3" t="s">
        <v>187</v>
      </c>
      <c r="B13" s="3" t="s">
        <v>188</v>
      </c>
      <c r="C13" s="132">
        <v>15.032468958890286</v>
      </c>
      <c r="D13" s="133">
        <v>3.9816864952399729</v>
      </c>
      <c r="E13" s="133">
        <v>3.9716127252008127</v>
      </c>
      <c r="F13" s="133">
        <v>3.9615644420609657</v>
      </c>
      <c r="G13" s="133">
        <v>3.9515415813379171</v>
      </c>
      <c r="H13" s="133">
        <v>3.9415440787122917</v>
      </c>
      <c r="I13" s="43"/>
    </row>
    <row r="14" spans="1:9" x14ac:dyDescent="0.25">
      <c r="A14" s="45"/>
      <c r="B14" s="45"/>
      <c r="C14" s="62"/>
      <c r="D14" s="46"/>
      <c r="E14" s="46"/>
      <c r="F14" s="46"/>
      <c r="G14" s="46"/>
      <c r="H14" s="45"/>
    </row>
  </sheetData>
  <mergeCells count="4">
    <mergeCell ref="A1:A3"/>
    <mergeCell ref="B1:B3"/>
    <mergeCell ref="C1:C3"/>
    <mergeCell ref="D1:H2"/>
  </mergeCells>
  <pageMargins left="0.70866141732283472" right="0.70866141732283472" top="0.74803149606299213" bottom="0.74803149606299213" header="0.31496062992125984" footer="0.31496062992125984"/>
  <pageSetup paperSize="9" scale="1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122"/>
  <sheetViews>
    <sheetView topLeftCell="A31" zoomScale="90" zoomScaleNormal="90" workbookViewId="0">
      <selection activeCell="D3" sqref="D3:H3"/>
    </sheetView>
  </sheetViews>
  <sheetFormatPr defaultRowHeight="15" x14ac:dyDescent="0.25"/>
  <cols>
    <col min="1" max="1" width="29.140625" style="44" bestFit="1" customWidth="1"/>
    <col min="2" max="2" width="28.28515625" style="44" bestFit="1" customWidth="1"/>
    <col min="3" max="3" width="11.7109375" style="49" bestFit="1" customWidth="1"/>
    <col min="4" max="7" width="9.140625" style="47"/>
    <col min="8" max="16384" width="9.140625" style="44"/>
  </cols>
  <sheetData>
    <row r="1" spans="1:9" ht="15" customHeight="1" x14ac:dyDescent="0.25">
      <c r="A1" s="147" t="s">
        <v>100</v>
      </c>
      <c r="B1" s="147" t="s">
        <v>101</v>
      </c>
      <c r="C1" s="150" t="s">
        <v>893</v>
      </c>
      <c r="D1" s="151" t="s">
        <v>985</v>
      </c>
      <c r="E1" s="151"/>
      <c r="F1" s="151"/>
      <c r="G1" s="151"/>
      <c r="H1" s="151"/>
      <c r="I1" s="43"/>
    </row>
    <row r="2" spans="1:9" ht="15" customHeight="1" x14ac:dyDescent="0.25">
      <c r="A2" s="147"/>
      <c r="B2" s="147"/>
      <c r="C2" s="152"/>
      <c r="D2" s="151"/>
      <c r="E2" s="151"/>
      <c r="F2" s="151"/>
      <c r="G2" s="151"/>
      <c r="H2" s="151"/>
      <c r="I2" s="43"/>
    </row>
    <row r="3" spans="1:9" ht="45" customHeight="1" x14ac:dyDescent="0.25">
      <c r="A3" s="148"/>
      <c r="B3" s="148"/>
      <c r="C3" s="152"/>
      <c r="D3" s="130" t="s">
        <v>94</v>
      </c>
      <c r="E3" s="130" t="s">
        <v>95</v>
      </c>
      <c r="F3" s="130" t="s">
        <v>96</v>
      </c>
      <c r="G3" s="131" t="s">
        <v>97</v>
      </c>
      <c r="H3" s="131" t="s">
        <v>986</v>
      </c>
      <c r="I3" s="43"/>
    </row>
    <row r="4" spans="1:9" x14ac:dyDescent="0.25">
      <c r="A4" s="3" t="s">
        <v>48</v>
      </c>
      <c r="B4" s="3" t="s">
        <v>205</v>
      </c>
      <c r="C4" s="132">
        <v>20.176659857369852</v>
      </c>
      <c r="D4" s="133">
        <v>13.146629359084253</v>
      </c>
      <c r="E4" s="133">
        <v>13.079204500911123</v>
      </c>
      <c r="F4" s="133">
        <v>13.015034748658769</v>
      </c>
      <c r="G4" s="133">
        <v>12.954065867710909</v>
      </c>
      <c r="H4" s="133">
        <v>12.896247407917551</v>
      </c>
      <c r="I4" s="43"/>
    </row>
    <row r="5" spans="1:9" x14ac:dyDescent="0.25">
      <c r="A5" s="3" t="s">
        <v>48</v>
      </c>
      <c r="B5" s="3" t="s">
        <v>206</v>
      </c>
      <c r="C5" s="132">
        <v>20.176659857369852</v>
      </c>
      <c r="D5" s="133">
        <v>10.359272894115483</v>
      </c>
      <c r="E5" s="133">
        <v>10.306143495956876</v>
      </c>
      <c r="F5" s="133">
        <v>10.255579054154111</v>
      </c>
      <c r="G5" s="133">
        <v>10.20753683294771</v>
      </c>
      <c r="H5" s="133">
        <v>10.161977078659588</v>
      </c>
      <c r="I5" s="43"/>
    </row>
    <row r="6" spans="1:9" x14ac:dyDescent="0.25">
      <c r="A6" s="3" t="s">
        <v>190</v>
      </c>
      <c r="B6" s="3" t="s">
        <v>191</v>
      </c>
      <c r="C6" s="132">
        <v>20.405290563968943</v>
      </c>
      <c r="D6" s="133">
        <v>4.3947140836876128</v>
      </c>
      <c r="E6" s="133">
        <v>4.381952752060692</v>
      </c>
      <c r="F6" s="133">
        <v>4.3714556004969429</v>
      </c>
      <c r="G6" s="133">
        <v>4.363182134275065</v>
      </c>
      <c r="H6" s="133">
        <v>4.3570948240575165</v>
      </c>
      <c r="I6" s="43"/>
    </row>
    <row r="7" spans="1:9" x14ac:dyDescent="0.25">
      <c r="A7" s="3" t="s">
        <v>190</v>
      </c>
      <c r="B7" s="3" t="s">
        <v>207</v>
      </c>
      <c r="C7" s="132">
        <v>23.320332073107362</v>
      </c>
      <c r="D7" s="133">
        <v>5.4179163558172556</v>
      </c>
      <c r="E7" s="133">
        <v>5.3775482892855679</v>
      </c>
      <c r="F7" s="133">
        <v>5.3374809990465506</v>
      </c>
      <c r="G7" s="133">
        <v>5.2977122440620263</v>
      </c>
      <c r="H7" s="133">
        <v>5.258239799991455</v>
      </c>
      <c r="I7" s="43"/>
    </row>
    <row r="8" spans="1:9" x14ac:dyDescent="0.25">
      <c r="A8" s="3" t="s">
        <v>191</v>
      </c>
      <c r="B8" s="3" t="s">
        <v>208</v>
      </c>
      <c r="C8" s="132">
        <v>3.9438796888343335</v>
      </c>
      <c r="D8" s="133">
        <v>1.3393877415778306</v>
      </c>
      <c r="E8" s="133">
        <v>1.3719316620299109</v>
      </c>
      <c r="F8" s="133">
        <v>1.405266321956091</v>
      </c>
      <c r="G8" s="133">
        <v>1.4394109344354109</v>
      </c>
      <c r="H8" s="133">
        <v>1.4743851793788036</v>
      </c>
      <c r="I8" s="43"/>
    </row>
    <row r="9" spans="1:9" x14ac:dyDescent="0.25">
      <c r="A9" s="3" t="s">
        <v>48</v>
      </c>
      <c r="B9" s="3" t="s">
        <v>209</v>
      </c>
      <c r="C9" s="132">
        <v>20.405290563968943</v>
      </c>
      <c r="D9" s="133">
        <v>7.2407424560270375</v>
      </c>
      <c r="E9" s="133">
        <v>7.13903444062964</v>
      </c>
      <c r="F9" s="133">
        <v>7.0390635254732308</v>
      </c>
      <c r="G9" s="133">
        <v>6.9407957911519045</v>
      </c>
      <c r="H9" s="133">
        <v>6.8441980333559487</v>
      </c>
      <c r="I9" s="43"/>
    </row>
    <row r="10" spans="1:9" x14ac:dyDescent="0.25">
      <c r="A10" s="3" t="s">
        <v>209</v>
      </c>
      <c r="B10" s="3" t="s">
        <v>192</v>
      </c>
      <c r="C10" s="132">
        <v>10.402697150258676</v>
      </c>
      <c r="D10" s="133">
        <v>7.2407424560270375</v>
      </c>
      <c r="E10" s="133">
        <v>7.13903444062964</v>
      </c>
      <c r="F10" s="133">
        <v>7.0390635254732308</v>
      </c>
      <c r="G10" s="133">
        <v>6.9407957911519045</v>
      </c>
      <c r="H10" s="133">
        <v>6.8441980333559487</v>
      </c>
      <c r="I10" s="43"/>
    </row>
    <row r="11" spans="1:9" x14ac:dyDescent="0.25">
      <c r="A11" s="3" t="s">
        <v>192</v>
      </c>
      <c r="B11" s="3" t="s">
        <v>210</v>
      </c>
      <c r="C11" s="132">
        <v>3.9438796888343335</v>
      </c>
      <c r="D11" s="133">
        <v>2.3711415546482657</v>
      </c>
      <c r="E11" s="133">
        <v>2.3425861432889072</v>
      </c>
      <c r="F11" s="133">
        <v>2.3143746217813819</v>
      </c>
      <c r="G11" s="133">
        <v>2.2865028486959362</v>
      </c>
      <c r="H11" s="133">
        <v>2.2589667324776261</v>
      </c>
      <c r="I11" s="43"/>
    </row>
    <row r="12" spans="1:9" x14ac:dyDescent="0.25">
      <c r="A12" s="3" t="s">
        <v>48</v>
      </c>
      <c r="B12" s="3" t="s">
        <v>861</v>
      </c>
      <c r="C12" s="132">
        <v>11.04</v>
      </c>
      <c r="D12" s="133">
        <v>3</v>
      </c>
      <c r="E12" s="133">
        <v>3</v>
      </c>
      <c r="F12" s="133">
        <v>3</v>
      </c>
      <c r="G12" s="133">
        <v>3</v>
      </c>
      <c r="H12" s="133">
        <v>3</v>
      </c>
      <c r="I12" s="43"/>
    </row>
    <row r="13" spans="1:9" x14ac:dyDescent="0.25">
      <c r="A13" s="3"/>
      <c r="B13" s="3"/>
      <c r="C13" s="132"/>
      <c r="D13" s="133"/>
      <c r="E13" s="133"/>
      <c r="F13" s="133"/>
      <c r="G13" s="133"/>
      <c r="H13" s="133"/>
      <c r="I13" s="43"/>
    </row>
    <row r="14" spans="1:9" x14ac:dyDescent="0.25">
      <c r="A14" s="3" t="s">
        <v>49</v>
      </c>
      <c r="B14" s="3" t="s">
        <v>193</v>
      </c>
      <c r="C14" s="132">
        <v>20.290975210669398</v>
      </c>
      <c r="D14" s="133">
        <v>8.7466438169082537</v>
      </c>
      <c r="E14" s="133">
        <v>8.6927448467720101</v>
      </c>
      <c r="F14" s="133">
        <v>8.6400474946551586</v>
      </c>
      <c r="G14" s="133">
        <v>8.5885222233912817</v>
      </c>
      <c r="H14" s="133">
        <v>8.5381402449055184</v>
      </c>
      <c r="I14" s="43"/>
    </row>
    <row r="15" spans="1:9" x14ac:dyDescent="0.25">
      <c r="A15" s="3" t="s">
        <v>193</v>
      </c>
      <c r="B15" s="3" t="s">
        <v>50</v>
      </c>
      <c r="C15" s="132">
        <v>5.1441908984795655</v>
      </c>
      <c r="D15" s="133">
        <v>2.6822984604034379</v>
      </c>
      <c r="E15" s="133">
        <v>2.6463851226907003</v>
      </c>
      <c r="F15" s="133">
        <v>2.6113985075238335</v>
      </c>
      <c r="G15" s="133">
        <v>2.5773147013728877</v>
      </c>
      <c r="H15" s="133">
        <v>2.5441104077824779</v>
      </c>
      <c r="I15" s="43"/>
    </row>
    <row r="16" spans="1:9" x14ac:dyDescent="0.25">
      <c r="A16" s="3" t="s">
        <v>193</v>
      </c>
      <c r="B16" s="3" t="s">
        <v>194</v>
      </c>
      <c r="C16" s="132">
        <v>9.8311203837609469</v>
      </c>
      <c r="D16" s="133">
        <v>5.4904852687775136</v>
      </c>
      <c r="E16" s="133">
        <v>5.4798016580340487</v>
      </c>
      <c r="F16" s="133">
        <v>5.4692056600780097</v>
      </c>
      <c r="G16" s="133">
        <v>5.4586964751233866</v>
      </c>
      <c r="H16" s="133">
        <v>5.4482733110035637</v>
      </c>
      <c r="I16" s="43"/>
    </row>
    <row r="17" spans="1:9" x14ac:dyDescent="0.25">
      <c r="A17" s="3" t="s">
        <v>194</v>
      </c>
      <c r="B17" s="3" t="s">
        <v>195</v>
      </c>
      <c r="C17" s="132">
        <v>9.8311203837609469</v>
      </c>
      <c r="D17" s="133">
        <v>5.4904852687775136</v>
      </c>
      <c r="E17" s="133">
        <v>5.4798016580340487</v>
      </c>
      <c r="F17" s="133">
        <v>5.4692056600780097</v>
      </c>
      <c r="G17" s="133">
        <v>5.4586964751233866</v>
      </c>
      <c r="H17" s="133">
        <v>5.4482733110035637</v>
      </c>
      <c r="I17" s="43"/>
    </row>
    <row r="18" spans="1:9" x14ac:dyDescent="0.25">
      <c r="A18" s="3" t="s">
        <v>195</v>
      </c>
      <c r="B18" s="3" t="s">
        <v>52</v>
      </c>
      <c r="C18" s="132">
        <v>3.3723029223366039</v>
      </c>
      <c r="D18" s="133">
        <v>1.3282769568946831</v>
      </c>
      <c r="E18" s="133">
        <v>1.324824144037936</v>
      </c>
      <c r="F18" s="133">
        <v>1.3213827038517569</v>
      </c>
      <c r="G18" s="133">
        <v>1.3179525988775163</v>
      </c>
      <c r="H18" s="133">
        <v>1.314533791779964</v>
      </c>
      <c r="I18" s="43"/>
    </row>
    <row r="19" spans="1:9" x14ac:dyDescent="0.25">
      <c r="A19" s="3" t="s">
        <v>195</v>
      </c>
      <c r="B19" s="3" t="s">
        <v>211</v>
      </c>
      <c r="C19" s="132">
        <v>3.9438796888343335</v>
      </c>
      <c r="D19" s="133">
        <v>2.5872567921802814</v>
      </c>
      <c r="E19" s="133">
        <v>2.5801998340510037</v>
      </c>
      <c r="F19" s="133">
        <v>2.5732116921273831</v>
      </c>
      <c r="G19" s="133">
        <v>2.5662916953454764</v>
      </c>
      <c r="H19" s="133">
        <v>2.5594391791852433</v>
      </c>
      <c r="I19" s="43"/>
    </row>
    <row r="20" spans="1:9" x14ac:dyDescent="0.25">
      <c r="A20" s="3" t="s">
        <v>195</v>
      </c>
      <c r="B20" s="3" t="s">
        <v>196</v>
      </c>
      <c r="C20" s="132">
        <v>3.3723029223366039</v>
      </c>
      <c r="D20" s="133">
        <v>1.5703500082758621</v>
      </c>
      <c r="E20" s="133">
        <v>1.5703500082758621</v>
      </c>
      <c r="F20" s="133">
        <v>1.5703500082758621</v>
      </c>
      <c r="G20" s="133">
        <v>1.5703500082758621</v>
      </c>
      <c r="H20" s="133">
        <v>1.5703500082758621</v>
      </c>
      <c r="I20" s="43"/>
    </row>
    <row r="21" spans="1:9" x14ac:dyDescent="0.25">
      <c r="A21" s="3" t="s">
        <v>196</v>
      </c>
      <c r="B21" s="3" t="s">
        <v>212</v>
      </c>
      <c r="C21" s="132">
        <v>4.058195042133879</v>
      </c>
      <c r="D21" s="133">
        <v>1.1093298223600128</v>
      </c>
      <c r="E21" s="133">
        <v>1.1093298223600128</v>
      </c>
      <c r="F21" s="133">
        <v>1.1093298223600128</v>
      </c>
      <c r="G21" s="133">
        <v>1.1093298223600128</v>
      </c>
      <c r="H21" s="133">
        <v>1.1093298223600128</v>
      </c>
      <c r="I21" s="43"/>
    </row>
    <row r="22" spans="1:9" x14ac:dyDescent="0.25">
      <c r="A22" s="3"/>
      <c r="B22" s="3"/>
      <c r="C22" s="132"/>
      <c r="D22" s="133"/>
      <c r="E22" s="133"/>
      <c r="F22" s="133"/>
      <c r="G22" s="133"/>
      <c r="H22" s="133"/>
      <c r="I22" s="43"/>
    </row>
    <row r="23" spans="1:9" x14ac:dyDescent="0.25">
      <c r="A23" s="3" t="s">
        <v>197</v>
      </c>
      <c r="B23" s="3" t="s">
        <v>51</v>
      </c>
      <c r="C23" s="132">
        <v>30.522199330978754</v>
      </c>
      <c r="D23" s="133">
        <v>17.984056273044473</v>
      </c>
      <c r="E23" s="133">
        <v>17.903006510002378</v>
      </c>
      <c r="F23" s="133">
        <v>17.822410775330205</v>
      </c>
      <c r="G23" s="133">
        <v>17.742266247204082</v>
      </c>
      <c r="H23" s="133">
        <v>17.662570122040687</v>
      </c>
      <c r="I23" s="43"/>
    </row>
    <row r="24" spans="1:9" x14ac:dyDescent="0.25">
      <c r="A24" s="3" t="s">
        <v>198</v>
      </c>
      <c r="B24" s="3" t="s">
        <v>213</v>
      </c>
      <c r="C24" s="132">
        <v>40.353319714739705</v>
      </c>
      <c r="D24" s="133">
        <v>15.114654040391455</v>
      </c>
      <c r="E24" s="133">
        <v>15.014969882400383</v>
      </c>
      <c r="F24" s="133">
        <v>14.915943161313111</v>
      </c>
      <c r="G24" s="133">
        <v>14.81756954120214</v>
      </c>
      <c r="H24" s="133">
        <v>14.719844714736269</v>
      </c>
      <c r="I24" s="43"/>
    </row>
    <row r="25" spans="1:9" x14ac:dyDescent="0.25">
      <c r="A25" s="3" t="s">
        <v>197</v>
      </c>
      <c r="B25" s="3" t="s">
        <v>213</v>
      </c>
      <c r="C25" s="132">
        <v>30.522199330978754</v>
      </c>
      <c r="D25" s="133">
        <v>13.507427647556689</v>
      </c>
      <c r="E25" s="133">
        <v>13.478473051234603</v>
      </c>
      <c r="F25" s="133">
        <v>13.449580522144716</v>
      </c>
      <c r="G25" s="133">
        <v>13.420749927239363</v>
      </c>
      <c r="H25" s="133">
        <v>13.391981133756087</v>
      </c>
      <c r="I25" s="43"/>
    </row>
    <row r="26" spans="1:9" x14ac:dyDescent="0.25">
      <c r="A26" s="3" t="s">
        <v>50</v>
      </c>
      <c r="B26" s="3" t="s">
        <v>199</v>
      </c>
      <c r="C26" s="132">
        <v>21.376971067015084</v>
      </c>
      <c r="D26" s="133">
        <v>9.1780873140114583</v>
      </c>
      <c r="E26" s="133">
        <v>9.1251015678401135</v>
      </c>
      <c r="F26" s="133">
        <v>9.0732169441046828</v>
      </c>
      <c r="G26" s="133">
        <v>9.0224102721609825</v>
      </c>
      <c r="H26" s="133">
        <v>8.9726588771857738</v>
      </c>
      <c r="I26" s="43"/>
    </row>
    <row r="27" spans="1:9" x14ac:dyDescent="0.25">
      <c r="A27" s="3" t="s">
        <v>199</v>
      </c>
      <c r="B27" s="3" t="s">
        <v>52</v>
      </c>
      <c r="C27" s="132">
        <v>16.061307138586198</v>
      </c>
      <c r="D27" s="133">
        <v>8.2272274160926067</v>
      </c>
      <c r="E27" s="133">
        <v>8.1797310512565993</v>
      </c>
      <c r="F27" s="133">
        <v>8.1332217313661559</v>
      </c>
      <c r="G27" s="133">
        <v>8.0876786862812047</v>
      </c>
      <c r="H27" s="133">
        <v>8.0430815903150314</v>
      </c>
      <c r="I27" s="43"/>
    </row>
    <row r="28" spans="1:9" x14ac:dyDescent="0.25">
      <c r="A28" s="3" t="s">
        <v>199</v>
      </c>
      <c r="B28" s="3" t="s">
        <v>214</v>
      </c>
      <c r="C28" s="132">
        <v>3.4866182756361499</v>
      </c>
      <c r="D28" s="133" t="s">
        <v>984</v>
      </c>
      <c r="E28" s="133" t="s">
        <v>984</v>
      </c>
      <c r="F28" s="133" t="s">
        <v>984</v>
      </c>
      <c r="G28" s="133" t="s">
        <v>984</v>
      </c>
      <c r="H28" s="133" t="s">
        <v>984</v>
      </c>
      <c r="I28" s="43"/>
    </row>
    <row r="29" spans="1:9" x14ac:dyDescent="0.25">
      <c r="A29" s="3" t="s">
        <v>52</v>
      </c>
      <c r="B29" s="3" t="s">
        <v>200</v>
      </c>
      <c r="C29" s="132">
        <v>12.517531186300277</v>
      </c>
      <c r="D29" s="133">
        <v>5.7662327125486508</v>
      </c>
      <c r="E29" s="133">
        <v>5.7131878473414952</v>
      </c>
      <c r="F29" s="133">
        <v>5.6612453331515518</v>
      </c>
      <c r="G29" s="133">
        <v>5.6103819734819051</v>
      </c>
      <c r="H29" s="133">
        <v>5.5605750682098032</v>
      </c>
      <c r="I29" s="43"/>
    </row>
    <row r="30" spans="1:9" x14ac:dyDescent="0.25">
      <c r="A30" s="3" t="s">
        <v>200</v>
      </c>
      <c r="B30" s="3" t="s">
        <v>201</v>
      </c>
      <c r="C30" s="132">
        <v>6.687448168023435</v>
      </c>
      <c r="D30" s="133">
        <v>3.0575269185410439</v>
      </c>
      <c r="E30" s="133">
        <v>3.0575269185410439</v>
      </c>
      <c r="F30" s="133">
        <v>3.0575269185410439</v>
      </c>
      <c r="G30" s="133">
        <v>3.0575269185410439</v>
      </c>
      <c r="H30" s="133">
        <v>3.0575269185410439</v>
      </c>
      <c r="I30" s="43"/>
    </row>
    <row r="31" spans="1:9" x14ac:dyDescent="0.25">
      <c r="A31" s="3" t="s">
        <v>201</v>
      </c>
      <c r="B31" s="3" t="s">
        <v>215</v>
      </c>
      <c r="C31" s="132">
        <v>3.4866182756361499</v>
      </c>
      <c r="D31" s="133">
        <v>1.0176470050821096</v>
      </c>
      <c r="E31" s="133">
        <v>1.01915978186133</v>
      </c>
      <c r="F31" s="133">
        <v>1.0206748074493932</v>
      </c>
      <c r="G31" s="133">
        <v>1.0221920851892516</v>
      </c>
      <c r="H31" s="133">
        <v>1.0237116184288275</v>
      </c>
      <c r="I31" s="43"/>
    </row>
    <row r="32" spans="1:9" x14ac:dyDescent="0.25">
      <c r="A32" s="3" t="s">
        <v>200</v>
      </c>
      <c r="B32" s="3" t="s">
        <v>203</v>
      </c>
      <c r="C32" s="132">
        <v>6.1730290781754782</v>
      </c>
      <c r="D32" s="133">
        <v>2.1257267508853794</v>
      </c>
      <c r="E32" s="133">
        <v>2.0850673417346712</v>
      </c>
      <c r="F32" s="133">
        <v>2.0452277101626559</v>
      </c>
      <c r="G32" s="133">
        <v>2.0061913277619472</v>
      </c>
      <c r="H32" s="133">
        <v>1.9679419993719538</v>
      </c>
      <c r="I32" s="43"/>
    </row>
    <row r="33" spans="1:9" x14ac:dyDescent="0.25">
      <c r="A33" s="3" t="s">
        <v>203</v>
      </c>
      <c r="B33" s="3" t="s">
        <v>202</v>
      </c>
      <c r="C33" s="132">
        <v>6.1730290781754782</v>
      </c>
      <c r="D33" s="133">
        <v>2.0166293827168649</v>
      </c>
      <c r="E33" s="133">
        <v>1.9759699735661562</v>
      </c>
      <c r="F33" s="133">
        <v>1.9361303419941407</v>
      </c>
      <c r="G33" s="133">
        <v>1.897093959593432</v>
      </c>
      <c r="H33" s="133">
        <v>1.8588446312034388</v>
      </c>
      <c r="I33" s="43"/>
    </row>
    <row r="34" spans="1:9" x14ac:dyDescent="0.25">
      <c r="A34" s="3" t="s">
        <v>50</v>
      </c>
      <c r="B34" s="3" t="s">
        <v>204</v>
      </c>
      <c r="C34" s="132">
        <v>12.517531186300277</v>
      </c>
      <c r="D34" s="133">
        <v>6.3325028218706363</v>
      </c>
      <c r="E34" s="133">
        <v>6.249913846219342</v>
      </c>
      <c r="F34" s="133">
        <v>6.1691260656388707</v>
      </c>
      <c r="G34" s="133">
        <v>6.0901001976020135</v>
      </c>
      <c r="H34" s="133">
        <v>6.0127978162999538</v>
      </c>
      <c r="I34" s="43"/>
    </row>
    <row r="35" spans="1:9" x14ac:dyDescent="0.25">
      <c r="A35" s="3" t="s">
        <v>204</v>
      </c>
      <c r="B35" s="3" t="s">
        <v>216</v>
      </c>
      <c r="C35" s="132">
        <v>8.9165975573645806</v>
      </c>
      <c r="D35" s="133">
        <v>3.7687052793938802</v>
      </c>
      <c r="E35" s="133">
        <v>3.6865130337691046</v>
      </c>
      <c r="F35" s="133">
        <v>3.6061133308718745</v>
      </c>
      <c r="G35" s="133">
        <v>3.527467076875205</v>
      </c>
      <c r="H35" s="133">
        <v>3.45053603055511</v>
      </c>
      <c r="I35" s="43"/>
    </row>
    <row r="36" spans="1:9" x14ac:dyDescent="0.25">
      <c r="A36" s="3" t="s">
        <v>204</v>
      </c>
      <c r="B36" s="3" t="s">
        <v>66</v>
      </c>
      <c r="C36" s="132">
        <v>6.8017635213229806</v>
      </c>
      <c r="D36" s="133" t="s">
        <v>984</v>
      </c>
      <c r="E36" s="133" t="s">
        <v>984</v>
      </c>
      <c r="F36" s="133" t="s">
        <v>984</v>
      </c>
      <c r="G36" s="133" t="s">
        <v>984</v>
      </c>
      <c r="H36" s="133" t="s">
        <v>984</v>
      </c>
      <c r="I36" s="43"/>
    </row>
    <row r="37" spans="1:9" x14ac:dyDescent="0.25">
      <c r="A37" s="3" t="s">
        <v>204</v>
      </c>
      <c r="B37" s="3" t="s">
        <v>214</v>
      </c>
      <c r="C37" s="132">
        <v>3.9438796888343335</v>
      </c>
      <c r="D37" s="133">
        <v>2.7798888888888889</v>
      </c>
      <c r="E37" s="133">
        <v>2.7798888888888889</v>
      </c>
      <c r="F37" s="133">
        <v>2.7798888888888889</v>
      </c>
      <c r="G37" s="133">
        <v>2.7798888888888889</v>
      </c>
      <c r="H37" s="133">
        <v>2.7798888888888889</v>
      </c>
      <c r="I37" s="43"/>
    </row>
    <row r="38" spans="1:9" x14ac:dyDescent="0.25">
      <c r="A38" s="3"/>
      <c r="B38" s="3"/>
      <c r="C38" s="132"/>
      <c r="D38" s="133"/>
      <c r="E38" s="133"/>
      <c r="F38" s="133"/>
      <c r="G38" s="133"/>
      <c r="H38" s="133"/>
      <c r="I38" s="43"/>
    </row>
    <row r="39" spans="1:9" x14ac:dyDescent="0.25">
      <c r="A39" s="3" t="s">
        <v>53</v>
      </c>
      <c r="B39" s="3" t="s">
        <v>217</v>
      </c>
      <c r="C39" s="132">
        <v>5.1441908984795655</v>
      </c>
      <c r="D39" s="133">
        <v>0.98966666666666669</v>
      </c>
      <c r="E39" s="133">
        <v>0.98966666666666669</v>
      </c>
      <c r="F39" s="133">
        <v>0.98966666666666669</v>
      </c>
      <c r="G39" s="133">
        <v>0.98966666666666669</v>
      </c>
      <c r="H39" s="133">
        <v>0.98966666666666669</v>
      </c>
      <c r="I39" s="43"/>
    </row>
    <row r="40" spans="1:9" x14ac:dyDescent="0.25">
      <c r="A40" s="45"/>
      <c r="B40" s="45"/>
      <c r="C40" s="62"/>
      <c r="D40" s="46"/>
      <c r="E40" s="46"/>
      <c r="F40" s="46"/>
      <c r="G40" s="46"/>
      <c r="H40" s="46"/>
    </row>
    <row r="41" spans="1:9" x14ac:dyDescent="0.25">
      <c r="H41" s="47"/>
    </row>
    <row r="42" spans="1:9" x14ac:dyDescent="0.25">
      <c r="H42" s="47"/>
    </row>
    <row r="43" spans="1:9" x14ac:dyDescent="0.25">
      <c r="H43" s="47"/>
    </row>
    <row r="44" spans="1:9" x14ac:dyDescent="0.25">
      <c r="H44" s="47"/>
    </row>
    <row r="45" spans="1:9" x14ac:dyDescent="0.25">
      <c r="H45" s="47"/>
    </row>
    <row r="46" spans="1:9" x14ac:dyDescent="0.25">
      <c r="H46" s="47"/>
    </row>
    <row r="47" spans="1:9" x14ac:dyDescent="0.25">
      <c r="H47" s="47"/>
    </row>
    <row r="48" spans="1:9" x14ac:dyDescent="0.25">
      <c r="H48" s="47"/>
    </row>
    <row r="49" spans="8:8" x14ac:dyDescent="0.25">
      <c r="H49" s="47"/>
    </row>
    <row r="50" spans="8:8" x14ac:dyDescent="0.25">
      <c r="H50" s="47"/>
    </row>
    <row r="51" spans="8:8" x14ac:dyDescent="0.25">
      <c r="H51" s="47"/>
    </row>
    <row r="52" spans="8:8" x14ac:dyDescent="0.25">
      <c r="H52" s="47"/>
    </row>
    <row r="53" spans="8:8" x14ac:dyDescent="0.25">
      <c r="H53" s="47"/>
    </row>
    <row r="54" spans="8:8" x14ac:dyDescent="0.25">
      <c r="H54" s="47"/>
    </row>
    <row r="55" spans="8:8" x14ac:dyDescent="0.25">
      <c r="H55" s="47"/>
    </row>
    <row r="56" spans="8:8" x14ac:dyDescent="0.25">
      <c r="H56" s="47"/>
    </row>
    <row r="57" spans="8:8" x14ac:dyDescent="0.25">
      <c r="H57" s="47"/>
    </row>
    <row r="58" spans="8:8" x14ac:dyDescent="0.25">
      <c r="H58" s="47"/>
    </row>
    <row r="59" spans="8:8" x14ac:dyDescent="0.25">
      <c r="H59" s="47"/>
    </row>
    <row r="60" spans="8:8" x14ac:dyDescent="0.25">
      <c r="H60" s="47"/>
    </row>
    <row r="61" spans="8:8" x14ac:dyDescent="0.25">
      <c r="H61" s="47"/>
    </row>
    <row r="62" spans="8:8" x14ac:dyDescent="0.25">
      <c r="H62" s="47"/>
    </row>
    <row r="63" spans="8:8" x14ac:dyDescent="0.25">
      <c r="H63" s="47"/>
    </row>
    <row r="64" spans="8:8" x14ac:dyDescent="0.25">
      <c r="H64" s="47"/>
    </row>
    <row r="65" spans="8:8" x14ac:dyDescent="0.25">
      <c r="H65" s="47"/>
    </row>
    <row r="66" spans="8:8" x14ac:dyDescent="0.25">
      <c r="H66" s="47"/>
    </row>
    <row r="67" spans="8:8" x14ac:dyDescent="0.25">
      <c r="H67" s="47"/>
    </row>
    <row r="68" spans="8:8" x14ac:dyDescent="0.25">
      <c r="H68" s="47"/>
    </row>
    <row r="69" spans="8:8" x14ac:dyDescent="0.25">
      <c r="H69" s="47"/>
    </row>
    <row r="70" spans="8:8" x14ac:dyDescent="0.25">
      <c r="H70" s="47"/>
    </row>
    <row r="71" spans="8:8" x14ac:dyDescent="0.25">
      <c r="H71" s="47"/>
    </row>
    <row r="72" spans="8:8" x14ac:dyDescent="0.25">
      <c r="H72" s="47"/>
    </row>
    <row r="73" spans="8:8" x14ac:dyDescent="0.25">
      <c r="H73" s="47"/>
    </row>
    <row r="74" spans="8:8" x14ac:dyDescent="0.25">
      <c r="H74" s="47"/>
    </row>
    <row r="75" spans="8:8" x14ac:dyDescent="0.25">
      <c r="H75" s="47"/>
    </row>
    <row r="76" spans="8:8" x14ac:dyDescent="0.25">
      <c r="H76" s="47"/>
    </row>
    <row r="77" spans="8:8" x14ac:dyDescent="0.25">
      <c r="H77" s="47"/>
    </row>
    <row r="78" spans="8:8" x14ac:dyDescent="0.25">
      <c r="H78" s="47"/>
    </row>
    <row r="79" spans="8:8" x14ac:dyDescent="0.25">
      <c r="H79" s="47"/>
    </row>
    <row r="80" spans="8:8" x14ac:dyDescent="0.25">
      <c r="H80" s="47"/>
    </row>
    <row r="81" spans="8:8" x14ac:dyDescent="0.25">
      <c r="H81" s="47"/>
    </row>
    <row r="82" spans="8:8" x14ac:dyDescent="0.25">
      <c r="H82" s="47"/>
    </row>
    <row r="83" spans="8:8" x14ac:dyDescent="0.25">
      <c r="H83" s="47"/>
    </row>
    <row r="84" spans="8:8" x14ac:dyDescent="0.25">
      <c r="H84" s="47"/>
    </row>
    <row r="85" spans="8:8" x14ac:dyDescent="0.25">
      <c r="H85" s="47"/>
    </row>
    <row r="86" spans="8:8" x14ac:dyDescent="0.25">
      <c r="H86" s="47"/>
    </row>
    <row r="87" spans="8:8" x14ac:dyDescent="0.25">
      <c r="H87" s="47"/>
    </row>
    <row r="88" spans="8:8" x14ac:dyDescent="0.25">
      <c r="H88" s="47"/>
    </row>
    <row r="89" spans="8:8" x14ac:dyDescent="0.25">
      <c r="H89" s="47"/>
    </row>
    <row r="90" spans="8:8" x14ac:dyDescent="0.25">
      <c r="H90" s="47"/>
    </row>
    <row r="91" spans="8:8" x14ac:dyDescent="0.25">
      <c r="H91" s="47"/>
    </row>
    <row r="92" spans="8:8" x14ac:dyDescent="0.25">
      <c r="H92" s="47"/>
    </row>
    <row r="93" spans="8:8" x14ac:dyDescent="0.25">
      <c r="H93" s="47"/>
    </row>
    <row r="94" spans="8:8" x14ac:dyDescent="0.25">
      <c r="H94" s="47"/>
    </row>
    <row r="95" spans="8:8" x14ac:dyDescent="0.25">
      <c r="H95" s="47"/>
    </row>
    <row r="96" spans="8:8" x14ac:dyDescent="0.25">
      <c r="H96" s="47"/>
    </row>
    <row r="97" spans="8:8" x14ac:dyDescent="0.25">
      <c r="H97" s="47"/>
    </row>
    <row r="98" spans="8:8" x14ac:dyDescent="0.25">
      <c r="H98" s="47"/>
    </row>
    <row r="99" spans="8:8" x14ac:dyDescent="0.25">
      <c r="H99" s="47"/>
    </row>
    <row r="100" spans="8:8" x14ac:dyDescent="0.25">
      <c r="H100" s="47"/>
    </row>
    <row r="101" spans="8:8" x14ac:dyDescent="0.25">
      <c r="H101" s="47"/>
    </row>
    <row r="102" spans="8:8" x14ac:dyDescent="0.25">
      <c r="H102" s="47"/>
    </row>
    <row r="103" spans="8:8" x14ac:dyDescent="0.25">
      <c r="H103" s="47"/>
    </row>
    <row r="104" spans="8:8" x14ac:dyDescent="0.25">
      <c r="H104" s="47"/>
    </row>
    <row r="105" spans="8:8" x14ac:dyDescent="0.25">
      <c r="H105" s="47"/>
    </row>
    <row r="106" spans="8:8" x14ac:dyDescent="0.25">
      <c r="H106" s="47"/>
    </row>
    <row r="107" spans="8:8" x14ac:dyDescent="0.25">
      <c r="H107" s="47"/>
    </row>
    <row r="108" spans="8:8" x14ac:dyDescent="0.25">
      <c r="H108" s="47"/>
    </row>
    <row r="109" spans="8:8" x14ac:dyDescent="0.25">
      <c r="H109" s="47"/>
    </row>
    <row r="110" spans="8:8" x14ac:dyDescent="0.25">
      <c r="H110" s="47"/>
    </row>
    <row r="111" spans="8:8" x14ac:dyDescent="0.25">
      <c r="H111" s="47"/>
    </row>
    <row r="112" spans="8:8" x14ac:dyDescent="0.25">
      <c r="H112" s="47"/>
    </row>
    <row r="113" spans="8:8" x14ac:dyDescent="0.25">
      <c r="H113" s="47"/>
    </row>
    <row r="114" spans="8:8" x14ac:dyDescent="0.25">
      <c r="H114" s="47"/>
    </row>
    <row r="115" spans="8:8" x14ac:dyDescent="0.25">
      <c r="H115" s="47"/>
    </row>
    <row r="116" spans="8:8" x14ac:dyDescent="0.25">
      <c r="H116" s="47"/>
    </row>
    <row r="117" spans="8:8" x14ac:dyDescent="0.25">
      <c r="H117" s="47"/>
    </row>
    <row r="118" spans="8:8" x14ac:dyDescent="0.25">
      <c r="H118" s="47"/>
    </row>
    <row r="119" spans="8:8" x14ac:dyDescent="0.25">
      <c r="H119" s="47"/>
    </row>
    <row r="120" spans="8:8" x14ac:dyDescent="0.25">
      <c r="H120" s="47"/>
    </row>
    <row r="121" spans="8:8" x14ac:dyDescent="0.25">
      <c r="H121" s="47"/>
    </row>
    <row r="122" spans="8:8" x14ac:dyDescent="0.25">
      <c r="H122" s="47"/>
    </row>
  </sheetData>
  <mergeCells count="4">
    <mergeCell ref="A1:A3"/>
    <mergeCell ref="B1:B3"/>
    <mergeCell ref="C1:C3"/>
    <mergeCell ref="D1:H2"/>
  </mergeCells>
  <pageMargins left="0.70866141732283472" right="0.70866141732283472" top="0.74803149606299213" bottom="0.74803149606299213" header="0.31496062992125984" footer="0.31496062992125984"/>
  <pageSetup paperSize="9" scale="1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64"/>
  <sheetViews>
    <sheetView zoomScale="90" zoomScaleNormal="90" workbookViewId="0">
      <selection activeCell="C13" sqref="A7:C13"/>
    </sheetView>
  </sheetViews>
  <sheetFormatPr defaultRowHeight="15" x14ac:dyDescent="0.25"/>
  <cols>
    <col min="1" max="1" width="15" style="44" bestFit="1" customWidth="1"/>
    <col min="2" max="2" width="32.5703125" style="44" customWidth="1"/>
    <col min="3" max="3" width="11.7109375" style="49" bestFit="1" customWidth="1"/>
    <col min="4" max="7" width="9.140625" style="47"/>
    <col min="8" max="16384" width="9.140625" style="44"/>
  </cols>
  <sheetData>
    <row r="1" spans="1:9" x14ac:dyDescent="0.25">
      <c r="A1" s="147" t="s">
        <v>100</v>
      </c>
      <c r="B1" s="147" t="s">
        <v>101</v>
      </c>
      <c r="C1" s="149" t="s">
        <v>893</v>
      </c>
      <c r="D1" s="151" t="s">
        <v>985</v>
      </c>
      <c r="E1" s="151"/>
      <c r="F1" s="151"/>
      <c r="G1" s="151"/>
      <c r="H1" s="151"/>
      <c r="I1" s="43"/>
    </row>
    <row r="2" spans="1:9" ht="15" customHeight="1" x14ac:dyDescent="0.25">
      <c r="A2" s="147"/>
      <c r="B2" s="147"/>
      <c r="C2" s="149"/>
      <c r="D2" s="151"/>
      <c r="E2" s="151"/>
      <c r="F2" s="151"/>
      <c r="G2" s="151"/>
      <c r="H2" s="151"/>
      <c r="I2" s="43"/>
    </row>
    <row r="3" spans="1:9" ht="45" customHeight="1" x14ac:dyDescent="0.25">
      <c r="A3" s="148"/>
      <c r="B3" s="148"/>
      <c r="C3" s="150"/>
      <c r="D3" s="130" t="s">
        <v>94</v>
      </c>
      <c r="E3" s="130" t="s">
        <v>95</v>
      </c>
      <c r="F3" s="130" t="s">
        <v>96</v>
      </c>
      <c r="G3" s="131" t="s">
        <v>97</v>
      </c>
      <c r="H3" s="131" t="s">
        <v>986</v>
      </c>
      <c r="I3" s="43"/>
    </row>
    <row r="4" spans="1:9" x14ac:dyDescent="0.25">
      <c r="A4" s="135" t="s">
        <v>15</v>
      </c>
      <c r="B4" s="135" t="s">
        <v>120</v>
      </c>
      <c r="C4" s="141">
        <v>1</v>
      </c>
      <c r="D4" s="133">
        <v>0.54497845733003236</v>
      </c>
      <c r="E4" s="133">
        <v>0.54497845733003236</v>
      </c>
      <c r="F4" s="133">
        <v>0.54497845733003236</v>
      </c>
      <c r="G4" s="133">
        <v>0.54497845733003236</v>
      </c>
      <c r="H4" s="133">
        <v>0.54497845733003236</v>
      </c>
      <c r="I4" s="43"/>
    </row>
    <row r="5" spans="1:9" x14ac:dyDescent="0.25">
      <c r="A5" s="135" t="s">
        <v>15</v>
      </c>
      <c r="B5" s="135" t="s">
        <v>16</v>
      </c>
      <c r="C5" s="141">
        <v>21.891390156863039</v>
      </c>
      <c r="D5" s="139">
        <v>0.69541839923890414</v>
      </c>
      <c r="E5" s="139">
        <v>0.69541839923890414</v>
      </c>
      <c r="F5" s="139">
        <v>0.69541839923890414</v>
      </c>
      <c r="G5" s="133">
        <v>0.69541839923890414</v>
      </c>
      <c r="H5" s="133">
        <v>0.69541839923890414</v>
      </c>
      <c r="I5" s="43"/>
    </row>
    <row r="6" spans="1:9" x14ac:dyDescent="0.25">
      <c r="A6" s="143" t="s">
        <v>992</v>
      </c>
      <c r="B6" s="143" t="s">
        <v>993</v>
      </c>
      <c r="C6" s="144">
        <v>0</v>
      </c>
      <c r="D6" s="142">
        <v>5.6490946074370774</v>
      </c>
      <c r="E6" s="142">
        <v>5.6205786851217088</v>
      </c>
      <c r="F6" s="142">
        <v>5.5922772828325495</v>
      </c>
      <c r="G6" s="142">
        <v>5.5641884819755871</v>
      </c>
      <c r="H6" s="142">
        <v>5.5641884819755871</v>
      </c>
      <c r="I6" s="43"/>
    </row>
    <row r="7" spans="1:9" x14ac:dyDescent="0.25">
      <c r="A7" s="143" t="s">
        <v>992</v>
      </c>
      <c r="B7" s="143" t="s">
        <v>994</v>
      </c>
      <c r="C7" s="144">
        <v>0</v>
      </c>
      <c r="D7" s="142">
        <v>1.5566549755080143</v>
      </c>
      <c r="E7" s="142">
        <v>1.5531057499105203</v>
      </c>
      <c r="F7" s="142">
        <v>1.5495646166665278</v>
      </c>
      <c r="G7" s="142">
        <v>1.5460315573251993</v>
      </c>
      <c r="H7" s="142">
        <v>1.5460315573251993</v>
      </c>
      <c r="I7" s="43"/>
    </row>
    <row r="8" spans="1:9" x14ac:dyDescent="0.25">
      <c r="C8" s="64"/>
      <c r="D8" s="140"/>
      <c r="E8" s="140"/>
      <c r="F8" s="140"/>
      <c r="G8" s="140"/>
      <c r="H8" s="45"/>
    </row>
    <row r="9" spans="1:9" x14ac:dyDescent="0.25">
      <c r="C9" s="64"/>
      <c r="D9" s="71"/>
      <c r="E9" s="71"/>
      <c r="F9" s="71"/>
      <c r="G9" s="71"/>
    </row>
    <row r="10" spans="1:9" x14ac:dyDescent="0.25">
      <c r="C10" s="64"/>
      <c r="D10" s="71"/>
      <c r="E10" s="71"/>
      <c r="F10" s="71"/>
      <c r="G10" s="71"/>
    </row>
    <row r="11" spans="1:9" x14ac:dyDescent="0.25">
      <c r="C11" s="65"/>
      <c r="D11" s="71"/>
      <c r="E11" s="71"/>
      <c r="F11" s="71"/>
      <c r="G11" s="71"/>
    </row>
    <row r="12" spans="1:9" x14ac:dyDescent="0.25">
      <c r="C12" s="63"/>
      <c r="D12" s="72"/>
      <c r="E12" s="72"/>
      <c r="F12" s="72"/>
      <c r="G12" s="72"/>
    </row>
    <row r="13" spans="1:9" x14ac:dyDescent="0.25">
      <c r="C13" s="64"/>
      <c r="D13" s="48"/>
      <c r="E13" s="48"/>
      <c r="F13" s="48"/>
      <c r="G13" s="48"/>
    </row>
    <row r="14" spans="1:9" x14ac:dyDescent="0.25">
      <c r="C14" s="64"/>
      <c r="D14" s="71"/>
      <c r="E14" s="71"/>
      <c r="F14" s="71"/>
      <c r="G14" s="71"/>
    </row>
    <row r="15" spans="1:9" x14ac:dyDescent="0.25">
      <c r="C15" s="65"/>
      <c r="D15" s="71"/>
      <c r="E15" s="71"/>
      <c r="F15" s="71"/>
      <c r="G15" s="71"/>
    </row>
    <row r="16" spans="1:9" x14ac:dyDescent="0.25">
      <c r="C16" s="63"/>
      <c r="D16" s="72"/>
      <c r="E16" s="72"/>
      <c r="F16" s="72"/>
      <c r="G16" s="72"/>
    </row>
    <row r="17" spans="3:7" x14ac:dyDescent="0.25">
      <c r="C17" s="65"/>
      <c r="D17" s="48"/>
      <c r="E17" s="48"/>
      <c r="F17" s="48"/>
      <c r="G17" s="48"/>
    </row>
    <row r="18" spans="3:7" x14ac:dyDescent="0.25">
      <c r="C18" s="63"/>
      <c r="D18" s="72"/>
      <c r="E18" s="72"/>
      <c r="F18" s="72"/>
      <c r="G18" s="72"/>
    </row>
    <row r="19" spans="3:7" x14ac:dyDescent="0.25">
      <c r="C19" s="65"/>
      <c r="D19" s="48"/>
      <c r="E19" s="48"/>
      <c r="F19" s="48"/>
      <c r="G19" s="48"/>
    </row>
    <row r="20" spans="3:7" x14ac:dyDescent="0.25">
      <c r="C20" s="65"/>
      <c r="D20" s="71"/>
      <c r="E20" s="71"/>
      <c r="F20" s="71"/>
      <c r="G20" s="71"/>
    </row>
    <row r="21" spans="3:7" x14ac:dyDescent="0.25">
      <c r="C21" s="63"/>
      <c r="D21" s="72"/>
      <c r="E21" s="72"/>
      <c r="F21" s="72"/>
      <c r="G21" s="72"/>
    </row>
    <row r="22" spans="3:7" x14ac:dyDescent="0.25">
      <c r="C22" s="65"/>
      <c r="D22" s="71"/>
      <c r="E22" s="71"/>
      <c r="F22" s="71"/>
      <c r="G22" s="71"/>
    </row>
    <row r="23" spans="3:7" x14ac:dyDescent="0.25">
      <c r="D23" s="71"/>
      <c r="E23" s="71"/>
      <c r="F23" s="71"/>
      <c r="G23" s="71"/>
    </row>
    <row r="24" spans="3:7" x14ac:dyDescent="0.25">
      <c r="D24" s="71"/>
      <c r="E24" s="71"/>
      <c r="F24" s="71"/>
      <c r="G24" s="71"/>
    </row>
    <row r="25" spans="3:7" x14ac:dyDescent="0.25">
      <c r="D25" s="71"/>
      <c r="E25" s="71"/>
      <c r="F25" s="71"/>
      <c r="G25" s="71"/>
    </row>
    <row r="26" spans="3:7" x14ac:dyDescent="0.25">
      <c r="D26" s="71"/>
      <c r="E26" s="71"/>
      <c r="F26" s="71"/>
      <c r="G26" s="71"/>
    </row>
    <row r="27" spans="3:7" x14ac:dyDescent="0.25">
      <c r="D27" s="71"/>
      <c r="E27" s="71"/>
      <c r="F27" s="71"/>
      <c r="G27" s="71"/>
    </row>
    <row r="28" spans="3:7" x14ac:dyDescent="0.25">
      <c r="D28" s="71"/>
      <c r="E28" s="71"/>
      <c r="F28" s="71"/>
      <c r="G28" s="71"/>
    </row>
    <row r="29" spans="3:7" x14ac:dyDescent="0.25">
      <c r="C29" s="65"/>
      <c r="D29" s="71"/>
      <c r="E29" s="71"/>
      <c r="F29" s="71"/>
      <c r="G29" s="71"/>
    </row>
    <row r="30" spans="3:7" x14ac:dyDescent="0.25">
      <c r="C30" s="65"/>
      <c r="D30" s="71"/>
      <c r="E30" s="71"/>
      <c r="F30" s="71"/>
      <c r="G30" s="71"/>
    </row>
    <row r="31" spans="3:7" x14ac:dyDescent="0.25">
      <c r="C31" s="65"/>
      <c r="D31" s="71"/>
      <c r="E31" s="71"/>
      <c r="F31" s="71"/>
      <c r="G31" s="71"/>
    </row>
    <row r="32" spans="3:7" x14ac:dyDescent="0.25">
      <c r="C32" s="63"/>
      <c r="D32" s="72"/>
      <c r="E32" s="72"/>
      <c r="F32" s="72"/>
      <c r="G32" s="72"/>
    </row>
    <row r="33" spans="3:7" x14ac:dyDescent="0.25">
      <c r="C33" s="65"/>
      <c r="D33" s="48"/>
      <c r="E33" s="48"/>
      <c r="F33" s="48"/>
      <c r="G33" s="48"/>
    </row>
    <row r="34" spans="3:7" x14ac:dyDescent="0.25">
      <c r="C34" s="63"/>
      <c r="D34" s="72"/>
      <c r="E34" s="72"/>
      <c r="F34" s="72"/>
      <c r="G34" s="72"/>
    </row>
    <row r="35" spans="3:7" x14ac:dyDescent="0.25">
      <c r="C35" s="63"/>
      <c r="D35" s="48"/>
      <c r="E35" s="48"/>
      <c r="F35" s="48"/>
      <c r="G35" s="48"/>
    </row>
    <row r="36" spans="3:7" x14ac:dyDescent="0.25">
      <c r="C36" s="63"/>
      <c r="D36" s="72"/>
      <c r="E36" s="72"/>
      <c r="F36" s="72"/>
      <c r="G36" s="72"/>
    </row>
    <row r="37" spans="3:7" x14ac:dyDescent="0.25">
      <c r="C37" s="65"/>
      <c r="D37" s="71"/>
      <c r="E37" s="71"/>
      <c r="F37" s="71"/>
      <c r="G37" s="71"/>
    </row>
    <row r="38" spans="3:7" x14ac:dyDescent="0.25">
      <c r="C38" s="65"/>
      <c r="D38" s="71"/>
      <c r="E38" s="71"/>
      <c r="F38" s="71"/>
      <c r="G38" s="71"/>
    </row>
    <row r="39" spans="3:7" x14ac:dyDescent="0.25">
      <c r="C39" s="65"/>
      <c r="D39" s="71"/>
      <c r="E39" s="71"/>
      <c r="F39" s="71"/>
      <c r="G39" s="71"/>
    </row>
    <row r="40" spans="3:7" x14ac:dyDescent="0.25">
      <c r="C40" s="65"/>
      <c r="D40" s="71"/>
      <c r="E40" s="71"/>
      <c r="F40" s="71"/>
      <c r="G40" s="71"/>
    </row>
    <row r="41" spans="3:7" x14ac:dyDescent="0.25">
      <c r="C41" s="65"/>
      <c r="D41" s="71"/>
      <c r="E41" s="71"/>
      <c r="F41" s="71"/>
      <c r="G41" s="71"/>
    </row>
    <row r="42" spans="3:7" x14ac:dyDescent="0.25">
      <c r="C42" s="65"/>
      <c r="D42" s="71"/>
      <c r="E42" s="71"/>
      <c r="F42" s="71"/>
      <c r="G42" s="71"/>
    </row>
    <row r="43" spans="3:7" x14ac:dyDescent="0.25">
      <c r="C43" s="65"/>
      <c r="D43" s="71"/>
      <c r="E43" s="71"/>
      <c r="F43" s="71"/>
      <c r="G43" s="71"/>
    </row>
    <row r="44" spans="3:7" x14ac:dyDescent="0.25">
      <c r="C44" s="65"/>
      <c r="D44" s="71"/>
      <c r="E44" s="71"/>
      <c r="F44" s="71"/>
      <c r="G44" s="71"/>
    </row>
    <row r="45" spans="3:7" x14ac:dyDescent="0.25">
      <c r="C45" s="68"/>
      <c r="D45" s="71"/>
      <c r="E45" s="71"/>
      <c r="F45" s="71"/>
      <c r="G45" s="71"/>
    </row>
    <row r="46" spans="3:7" x14ac:dyDescent="0.25">
      <c r="C46" s="69"/>
      <c r="D46" s="72"/>
      <c r="E46" s="72"/>
      <c r="F46" s="72"/>
      <c r="G46" s="72"/>
    </row>
    <row r="47" spans="3:7" x14ac:dyDescent="0.25">
      <c r="C47" s="65"/>
      <c r="D47" s="48"/>
      <c r="E47" s="48"/>
      <c r="F47" s="48"/>
      <c r="G47" s="48"/>
    </row>
    <row r="48" spans="3:7" x14ac:dyDescent="0.25">
      <c r="C48" s="65"/>
      <c r="D48" s="71"/>
      <c r="E48" s="71"/>
      <c r="F48" s="71"/>
      <c r="G48" s="71"/>
    </row>
    <row r="49" spans="3:7" x14ac:dyDescent="0.25">
      <c r="C49" s="65"/>
      <c r="D49" s="71"/>
      <c r="E49" s="71"/>
      <c r="F49" s="71"/>
      <c r="G49" s="71"/>
    </row>
    <row r="50" spans="3:7" x14ac:dyDescent="0.25">
      <c r="C50" s="65"/>
      <c r="D50" s="71"/>
      <c r="E50" s="71"/>
      <c r="F50" s="71"/>
      <c r="G50" s="71"/>
    </row>
    <row r="51" spans="3:7" x14ac:dyDescent="0.25">
      <c r="C51" s="63"/>
      <c r="D51" s="72"/>
      <c r="E51" s="72"/>
      <c r="F51" s="72"/>
      <c r="G51" s="72"/>
    </row>
    <row r="52" spans="3:7" x14ac:dyDescent="0.25">
      <c r="C52" s="65"/>
      <c r="D52" s="71"/>
      <c r="E52" s="71"/>
      <c r="F52" s="71"/>
      <c r="G52" s="71"/>
    </row>
    <row r="53" spans="3:7" x14ac:dyDescent="0.25">
      <c r="C53" s="65"/>
      <c r="D53" s="71"/>
      <c r="E53" s="71"/>
      <c r="F53" s="71"/>
      <c r="G53" s="71"/>
    </row>
    <row r="54" spans="3:7" x14ac:dyDescent="0.25">
      <c r="C54" s="65"/>
      <c r="D54" s="71"/>
      <c r="E54" s="71"/>
      <c r="F54" s="71"/>
      <c r="G54" s="71"/>
    </row>
    <row r="55" spans="3:7" x14ac:dyDescent="0.25">
      <c r="C55" s="65"/>
      <c r="D55" s="71"/>
      <c r="E55" s="71"/>
      <c r="F55" s="71"/>
      <c r="G55" s="71"/>
    </row>
    <row r="56" spans="3:7" x14ac:dyDescent="0.25">
      <c r="C56" s="65"/>
      <c r="D56" s="71"/>
      <c r="E56" s="71"/>
      <c r="F56" s="71"/>
      <c r="G56" s="71"/>
    </row>
    <row r="57" spans="3:7" x14ac:dyDescent="0.25">
      <c r="C57" s="63"/>
      <c r="D57" s="72"/>
      <c r="E57" s="72"/>
      <c r="F57" s="72"/>
      <c r="G57" s="72"/>
    </row>
    <row r="58" spans="3:7" x14ac:dyDescent="0.25">
      <c r="C58" s="64"/>
      <c r="D58" s="48"/>
      <c r="E58" s="48"/>
      <c r="F58" s="48"/>
      <c r="G58" s="48"/>
    </row>
    <row r="59" spans="3:7" x14ac:dyDescent="0.25">
      <c r="C59" s="70"/>
      <c r="D59" s="71"/>
      <c r="E59" s="71"/>
      <c r="F59" s="71"/>
      <c r="G59" s="71"/>
    </row>
    <row r="60" spans="3:7" x14ac:dyDescent="0.25">
      <c r="C60" s="65"/>
      <c r="D60" s="71"/>
      <c r="E60" s="71"/>
      <c r="F60" s="71"/>
      <c r="G60" s="71"/>
    </row>
    <row r="61" spans="3:7" x14ac:dyDescent="0.25">
      <c r="C61" s="65"/>
      <c r="D61" s="71"/>
      <c r="E61" s="71"/>
      <c r="F61" s="71"/>
      <c r="G61" s="71"/>
    </row>
    <row r="62" spans="3:7" x14ac:dyDescent="0.25">
      <c r="C62" s="65"/>
    </row>
    <row r="63" spans="3:7" x14ac:dyDescent="0.25">
      <c r="C63" s="65"/>
    </row>
    <row r="64" spans="3:7" x14ac:dyDescent="0.25">
      <c r="C64" s="65"/>
    </row>
  </sheetData>
  <mergeCells count="4">
    <mergeCell ref="A1:A3"/>
    <mergeCell ref="B1:B3"/>
    <mergeCell ref="C1:C3"/>
    <mergeCell ref="D1:H2"/>
  </mergeCells>
  <pageMargins left="0.70866141732283472" right="0.70866141732283472" top="0.74803149606299213" bottom="0.74803149606299213" header="0.31496062992125984" footer="0.31496062992125984"/>
  <pageSetup paperSize="9" scale="1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42"/>
  <sheetViews>
    <sheetView tabSelected="1" zoomScale="90" zoomScaleNormal="90" workbookViewId="0">
      <selection activeCell="A26" sqref="A26"/>
    </sheetView>
  </sheetViews>
  <sheetFormatPr defaultRowHeight="15" x14ac:dyDescent="0.25"/>
  <cols>
    <col min="1" max="1" width="32.5703125" style="44" customWidth="1"/>
    <col min="2" max="2" width="26.85546875" style="44" bestFit="1" customWidth="1"/>
    <col min="3" max="3" width="11.7109375" style="49" bestFit="1" customWidth="1"/>
    <col min="4" max="7" width="9.140625" style="47"/>
    <col min="8" max="16384" width="9.140625" style="44"/>
  </cols>
  <sheetData>
    <row r="1" spans="1:9" ht="15" customHeight="1" x14ac:dyDescent="0.25">
      <c r="A1" s="147" t="s">
        <v>100</v>
      </c>
      <c r="B1" s="147" t="s">
        <v>101</v>
      </c>
      <c r="C1" s="149" t="s">
        <v>893</v>
      </c>
      <c r="D1" s="151" t="s">
        <v>985</v>
      </c>
      <c r="E1" s="151"/>
      <c r="F1" s="151"/>
      <c r="G1" s="151"/>
      <c r="H1" s="151"/>
      <c r="I1" s="43"/>
    </row>
    <row r="2" spans="1:9" ht="15" customHeight="1" x14ac:dyDescent="0.25">
      <c r="A2" s="147"/>
      <c r="B2" s="147"/>
      <c r="C2" s="149"/>
      <c r="D2" s="151"/>
      <c r="E2" s="151"/>
      <c r="F2" s="151"/>
      <c r="G2" s="151"/>
      <c r="H2" s="151"/>
      <c r="I2" s="43"/>
    </row>
    <row r="3" spans="1:9" ht="45" customHeight="1" x14ac:dyDescent="0.25">
      <c r="A3" s="148"/>
      <c r="B3" s="148"/>
      <c r="C3" s="150"/>
      <c r="D3" s="130" t="s">
        <v>94</v>
      </c>
      <c r="E3" s="130" t="s">
        <v>95</v>
      </c>
      <c r="F3" s="130" t="s">
        <v>96</v>
      </c>
      <c r="G3" s="131" t="s">
        <v>97</v>
      </c>
      <c r="H3" s="131" t="s">
        <v>986</v>
      </c>
      <c r="I3" s="43"/>
    </row>
    <row r="4" spans="1:9" x14ac:dyDescent="0.25">
      <c r="A4" s="3" t="s">
        <v>54</v>
      </c>
      <c r="B4" s="3" t="s">
        <v>218</v>
      </c>
      <c r="C4" s="132">
        <v>18.061825821328252</v>
      </c>
      <c r="D4" s="133">
        <v>3.5555555555555558</v>
      </c>
      <c r="E4" s="133">
        <v>3.5431139690431483</v>
      </c>
      <c r="F4" s="133">
        <v>3.5307392948625536</v>
      </c>
      <c r="G4" s="133">
        <v>3.5184311731512943</v>
      </c>
      <c r="H4" s="133">
        <v>3.5061892459822741</v>
      </c>
      <c r="I4" s="43"/>
    </row>
    <row r="5" spans="1:9" x14ac:dyDescent="0.25">
      <c r="A5" s="3" t="s">
        <v>218</v>
      </c>
      <c r="B5" s="3" t="s">
        <v>219</v>
      </c>
      <c r="C5" s="132">
        <v>3.4866182756361499</v>
      </c>
      <c r="D5" s="133">
        <v>1.4493978054232581</v>
      </c>
      <c r="E5" s="133">
        <v>1.4465599294598714</v>
      </c>
      <c r="F5" s="133">
        <v>1.4437373159308948</v>
      </c>
      <c r="G5" s="133">
        <v>1.4409298827531412</v>
      </c>
      <c r="H5" s="133">
        <v>1.4381375482848764</v>
      </c>
      <c r="I5" s="43"/>
    </row>
    <row r="6" spans="1:9" x14ac:dyDescent="0.25">
      <c r="A6" s="3" t="s">
        <v>219</v>
      </c>
      <c r="B6" s="3" t="s">
        <v>233</v>
      </c>
      <c r="C6" s="132">
        <v>3.9438796888343335</v>
      </c>
      <c r="D6" s="133">
        <v>0.52767073502843065</v>
      </c>
      <c r="E6" s="133">
        <v>0.52483285906504396</v>
      </c>
      <c r="F6" s="133">
        <v>0.52201024553606734</v>
      </c>
      <c r="G6" s="133">
        <v>0.51920281235831389</v>
      </c>
      <c r="H6" s="133">
        <v>0.51641047789004912</v>
      </c>
      <c r="I6" s="43"/>
    </row>
    <row r="7" spans="1:9" x14ac:dyDescent="0.25">
      <c r="A7" s="3" t="s">
        <v>218</v>
      </c>
      <c r="B7" s="3" t="s">
        <v>55</v>
      </c>
      <c r="C7" s="132">
        <v>18.061825821328252</v>
      </c>
      <c r="D7" s="133">
        <v>2.1061577501322977</v>
      </c>
      <c r="E7" s="133">
        <v>2.0965540395832774</v>
      </c>
      <c r="F7" s="133">
        <v>2.0870019789316592</v>
      </c>
      <c r="G7" s="133">
        <v>2.0775012903981533</v>
      </c>
      <c r="H7" s="133">
        <v>2.0680516976973982</v>
      </c>
      <c r="I7" s="43"/>
    </row>
    <row r="8" spans="1:9" x14ac:dyDescent="0.25">
      <c r="A8" s="3" t="s">
        <v>55</v>
      </c>
      <c r="B8" s="3" t="s">
        <v>58</v>
      </c>
      <c r="C8" s="132">
        <v>6.5731328147238894</v>
      </c>
      <c r="D8" s="133">
        <v>0.83589334525926517</v>
      </c>
      <c r="E8" s="133">
        <v>0.83139781144434088</v>
      </c>
      <c r="F8" s="133">
        <v>0.8269264551448805</v>
      </c>
      <c r="G8" s="133">
        <v>0.82247914633133068</v>
      </c>
      <c r="H8" s="133">
        <v>0.81805575567345235</v>
      </c>
      <c r="I8" s="43"/>
    </row>
    <row r="9" spans="1:9" x14ac:dyDescent="0.25">
      <c r="A9" s="3" t="s">
        <v>54</v>
      </c>
      <c r="B9" s="3" t="s">
        <v>56</v>
      </c>
      <c r="C9" s="132">
        <v>7.0303942279220726</v>
      </c>
      <c r="D9" s="133">
        <v>1.5908888888888888</v>
      </c>
      <c r="E9" s="133">
        <v>1.5806155630952867</v>
      </c>
      <c r="F9" s="133">
        <v>1.5704390908044572</v>
      </c>
      <c r="G9" s="133">
        <v>1.5603578377943517</v>
      </c>
      <c r="H9" s="133">
        <v>1.5503702100007086</v>
      </c>
      <c r="I9" s="43"/>
    </row>
    <row r="10" spans="1:9" x14ac:dyDescent="0.25">
      <c r="A10" s="3" t="s">
        <v>54</v>
      </c>
      <c r="B10" s="3" t="s">
        <v>220</v>
      </c>
      <c r="C10" s="132">
        <v>17.147302994931884</v>
      </c>
      <c r="D10" s="133">
        <v>6.9906882533545103</v>
      </c>
      <c r="E10" s="133">
        <v>6.9530915005979725</v>
      </c>
      <c r="F10" s="133">
        <v>6.9156969476487493</v>
      </c>
      <c r="G10" s="133">
        <v>6.8785035070522342</v>
      </c>
      <c r="H10" s="133">
        <v>6.841510097202276</v>
      </c>
      <c r="I10" s="43"/>
    </row>
    <row r="11" spans="1:9" x14ac:dyDescent="0.25">
      <c r="A11" s="3" t="s">
        <v>220</v>
      </c>
      <c r="B11" s="3" t="s">
        <v>234</v>
      </c>
      <c r="C11" s="132">
        <v>9.2023859406134445</v>
      </c>
      <c r="D11" s="133">
        <v>2.7962753013418049</v>
      </c>
      <c r="E11" s="133">
        <v>2.7812366002391893</v>
      </c>
      <c r="F11" s="133">
        <v>2.7662787790594998</v>
      </c>
      <c r="G11" s="133">
        <v>2.7514014028208944</v>
      </c>
      <c r="H11" s="133">
        <v>2.7366040388809103</v>
      </c>
      <c r="I11" s="43"/>
    </row>
    <row r="12" spans="1:9" x14ac:dyDescent="0.25">
      <c r="A12" s="3" t="s">
        <v>54</v>
      </c>
      <c r="B12" s="3" t="s">
        <v>221</v>
      </c>
      <c r="C12" s="132">
        <v>26.635477318794194</v>
      </c>
      <c r="D12" s="133">
        <v>6.8287140791031149</v>
      </c>
      <c r="E12" s="133">
        <v>6.7349377120103266</v>
      </c>
      <c r="F12" s="133">
        <v>6.6428743213154338</v>
      </c>
      <c r="G12" s="133">
        <v>6.5524890891316954</v>
      </c>
      <c r="H12" s="133">
        <v>6.4637479272825873</v>
      </c>
      <c r="I12" s="43"/>
    </row>
    <row r="13" spans="1:9" x14ac:dyDescent="0.25">
      <c r="A13" s="3" t="s">
        <v>221</v>
      </c>
      <c r="B13" s="3" t="s">
        <v>189</v>
      </c>
      <c r="C13" s="132">
        <v>9.8311203837609469</v>
      </c>
      <c r="D13" s="133">
        <v>6.8287140791031149</v>
      </c>
      <c r="E13" s="133">
        <v>6.7349377120103266</v>
      </c>
      <c r="F13" s="133">
        <v>6.6428743213154338</v>
      </c>
      <c r="G13" s="133">
        <v>6.5524890891316954</v>
      </c>
      <c r="H13" s="133">
        <v>6.4637479272825873</v>
      </c>
      <c r="I13" s="43"/>
    </row>
    <row r="14" spans="1:9" x14ac:dyDescent="0.25">
      <c r="A14" s="3" t="s">
        <v>189</v>
      </c>
      <c r="B14" s="3" t="s">
        <v>57</v>
      </c>
      <c r="C14" s="132">
        <v>5.1441908984795655</v>
      </c>
      <c r="D14" s="133">
        <v>3.6091689874408308</v>
      </c>
      <c r="E14" s="133">
        <v>3.5327077167180851</v>
      </c>
      <c r="F14" s="133">
        <v>3.4578662997458509</v>
      </c>
      <c r="G14" s="133">
        <v>3.3846104194620619</v>
      </c>
      <c r="H14" s="133">
        <v>3.3129064858213653</v>
      </c>
      <c r="I14" s="43"/>
    </row>
    <row r="15" spans="1:9" x14ac:dyDescent="0.25">
      <c r="A15" s="3"/>
      <c r="B15" s="3"/>
      <c r="C15" s="132"/>
      <c r="D15" s="133"/>
      <c r="E15" s="133"/>
      <c r="F15" s="133"/>
      <c r="G15" s="133"/>
      <c r="H15" s="133"/>
      <c r="I15" s="43"/>
    </row>
    <row r="16" spans="1:9" x14ac:dyDescent="0.25">
      <c r="A16" s="3" t="s">
        <v>58</v>
      </c>
      <c r="B16" s="3" t="s">
        <v>235</v>
      </c>
      <c r="C16" s="132">
        <v>26.635477318794194</v>
      </c>
      <c r="D16" s="133">
        <v>10.154937794816894</v>
      </c>
      <c r="E16" s="133">
        <v>10.199168075827863</v>
      </c>
      <c r="F16" s="133">
        <v>10.243591003785351</v>
      </c>
      <c r="G16" s="133">
        <v>10.288207417771668</v>
      </c>
      <c r="H16" s="133">
        <v>10.333018160523771</v>
      </c>
      <c r="I16" s="43"/>
    </row>
    <row r="17" spans="1:9" x14ac:dyDescent="0.25">
      <c r="A17" s="3" t="s">
        <v>58</v>
      </c>
      <c r="B17" s="3" t="s">
        <v>222</v>
      </c>
      <c r="C17" s="132">
        <v>36.63807073250446</v>
      </c>
      <c r="D17" s="133">
        <v>10.427769784077366</v>
      </c>
      <c r="E17" s="133">
        <v>10.379448073105115</v>
      </c>
      <c r="F17" s="133">
        <v>10.331350282280665</v>
      </c>
      <c r="G17" s="133">
        <v>10.283475373970377</v>
      </c>
      <c r="H17" s="133">
        <v>10.235822315348964</v>
      </c>
      <c r="I17" s="43"/>
    </row>
    <row r="18" spans="1:9" x14ac:dyDescent="0.25">
      <c r="A18" s="3" t="s">
        <v>222</v>
      </c>
      <c r="B18" s="3" t="s">
        <v>236</v>
      </c>
      <c r="C18" s="132">
        <v>13.775000072595281</v>
      </c>
      <c r="D18" s="133">
        <v>10.427769784077366</v>
      </c>
      <c r="E18" s="133">
        <v>10.379448073105115</v>
      </c>
      <c r="F18" s="133">
        <v>10.331350282280665</v>
      </c>
      <c r="G18" s="133">
        <v>10.283475373970377</v>
      </c>
      <c r="H18" s="133">
        <v>10.235822315348964</v>
      </c>
      <c r="I18" s="43"/>
    </row>
    <row r="19" spans="1:9" x14ac:dyDescent="0.25">
      <c r="A19" s="3" t="s">
        <v>222</v>
      </c>
      <c r="B19" s="3" t="s">
        <v>235</v>
      </c>
      <c r="C19" s="132">
        <v>13.775000072595281</v>
      </c>
      <c r="D19" s="133" t="s">
        <v>984</v>
      </c>
      <c r="E19" s="133" t="s">
        <v>984</v>
      </c>
      <c r="F19" s="133" t="s">
        <v>984</v>
      </c>
      <c r="G19" s="133" t="s">
        <v>984</v>
      </c>
      <c r="H19" s="133" t="s">
        <v>984</v>
      </c>
      <c r="I19" s="43"/>
    </row>
    <row r="20" spans="1:9" x14ac:dyDescent="0.25">
      <c r="A20" s="3" t="s">
        <v>58</v>
      </c>
      <c r="B20" s="3" t="s">
        <v>237</v>
      </c>
      <c r="C20" s="132">
        <v>13.775000072595281</v>
      </c>
      <c r="D20" s="133">
        <v>10.375430306536085</v>
      </c>
      <c r="E20" s="133">
        <v>10.426846629607111</v>
      </c>
      <c r="F20" s="133">
        <v>10.478517750619044</v>
      </c>
      <c r="G20" s="133">
        <v>10.530444932244652</v>
      </c>
      <c r="H20" s="133">
        <v>10.582629443413971</v>
      </c>
      <c r="I20" s="43"/>
    </row>
    <row r="21" spans="1:9" x14ac:dyDescent="0.25">
      <c r="A21" s="3"/>
      <c r="B21" s="3"/>
      <c r="C21" s="132"/>
      <c r="D21" s="133"/>
      <c r="E21" s="133"/>
      <c r="F21" s="133"/>
      <c r="G21" s="133"/>
      <c r="H21" s="133"/>
      <c r="I21" s="43"/>
    </row>
    <row r="22" spans="1:9" x14ac:dyDescent="0.25">
      <c r="A22" s="3" t="s">
        <v>59</v>
      </c>
      <c r="B22" s="3" t="s">
        <v>60</v>
      </c>
      <c r="C22" s="132">
        <v>9.8311203837609469</v>
      </c>
      <c r="D22" s="133">
        <v>3.7085555555555554</v>
      </c>
      <c r="E22" s="133">
        <v>3.5992592119336542</v>
      </c>
      <c r="F22" s="133">
        <v>3.4931839851455622</v>
      </c>
      <c r="G22" s="133">
        <v>3.3902349443517545</v>
      </c>
      <c r="H22" s="133">
        <v>3.2903199564579468</v>
      </c>
      <c r="I22" s="43"/>
    </row>
    <row r="23" spans="1:9" x14ac:dyDescent="0.25">
      <c r="A23" s="3" t="s">
        <v>59</v>
      </c>
      <c r="B23" s="3" t="s">
        <v>56</v>
      </c>
      <c r="C23" s="132">
        <v>5.1441908984795655</v>
      </c>
      <c r="D23" s="133">
        <v>2.6713333333333331</v>
      </c>
      <c r="E23" s="133">
        <v>2.6519028304220544</v>
      </c>
      <c r="F23" s="133">
        <v>2.6326136593463327</v>
      </c>
      <c r="G23" s="133">
        <v>2.6134647920994389</v>
      </c>
      <c r="H23" s="133">
        <v>2.5944552081520675</v>
      </c>
      <c r="I23" s="43"/>
    </row>
    <row r="24" spans="1:9" x14ac:dyDescent="0.25">
      <c r="A24" s="3" t="s">
        <v>59</v>
      </c>
      <c r="B24" s="3" t="s">
        <v>223</v>
      </c>
      <c r="C24" s="132">
        <v>27.778630851789654</v>
      </c>
      <c r="D24" s="133">
        <v>4.6623018995458931</v>
      </c>
      <c r="E24" s="133">
        <v>4.5998705566064766</v>
      </c>
      <c r="F24" s="133">
        <v>4.5395307317001832</v>
      </c>
      <c r="G24" s="133">
        <v>4.4812050124523068</v>
      </c>
      <c r="H24" s="133">
        <v>4.4248189607278645</v>
      </c>
      <c r="I24" s="43"/>
    </row>
    <row r="25" spans="1:9" x14ac:dyDescent="0.25">
      <c r="A25" s="3" t="s">
        <v>223</v>
      </c>
      <c r="B25" s="3" t="s">
        <v>224</v>
      </c>
      <c r="C25" s="132">
        <v>20.176659857369852</v>
      </c>
      <c r="D25" s="133">
        <v>3.0855850719004603</v>
      </c>
      <c r="E25" s="133">
        <v>3.02643891002969</v>
      </c>
      <c r="F25" s="133">
        <v>2.9693757860677921</v>
      </c>
      <c r="G25" s="133">
        <v>2.9143183095300302</v>
      </c>
      <c r="H25" s="133">
        <v>2.8611920641148809</v>
      </c>
      <c r="I25" s="43"/>
    </row>
    <row r="26" spans="1:9" x14ac:dyDescent="0.25">
      <c r="A26" s="3" t="s">
        <v>224</v>
      </c>
      <c r="B26" s="3" t="s">
        <v>225</v>
      </c>
      <c r="C26" s="132">
        <v>20.176659857369852</v>
      </c>
      <c r="D26" s="133">
        <v>2.6613361401715596</v>
      </c>
      <c r="E26" s="133">
        <v>2.6021899783007902</v>
      </c>
      <c r="F26" s="133">
        <v>2.5451268543388923</v>
      </c>
      <c r="G26" s="133">
        <v>2.4900693778011305</v>
      </c>
      <c r="H26" s="133">
        <v>2.4369431323859811</v>
      </c>
      <c r="I26" s="43"/>
    </row>
    <row r="27" spans="1:9" x14ac:dyDescent="0.25">
      <c r="A27" s="3" t="s">
        <v>225</v>
      </c>
      <c r="B27" s="3" t="s">
        <v>226</v>
      </c>
      <c r="C27" s="132">
        <v>7.0303942279220726</v>
      </c>
      <c r="D27" s="133">
        <v>2.3452590179658346</v>
      </c>
      <c r="E27" s="133">
        <v>2.2704405381800936</v>
      </c>
      <c r="F27" s="133">
        <v>2.1986788475823733</v>
      </c>
      <c r="G27" s="133">
        <v>2.1298558323774959</v>
      </c>
      <c r="H27" s="133">
        <v>2.0638579977122111</v>
      </c>
      <c r="I27" s="43"/>
    </row>
    <row r="28" spans="1:9" x14ac:dyDescent="0.25">
      <c r="A28" s="3" t="s">
        <v>226</v>
      </c>
      <c r="B28" s="3" t="s">
        <v>61</v>
      </c>
      <c r="C28" s="132">
        <v>4.2296680720831983</v>
      </c>
      <c r="D28" s="133">
        <v>2.3452590179658346</v>
      </c>
      <c r="E28" s="133">
        <v>2.2704405381800936</v>
      </c>
      <c r="F28" s="133">
        <v>2.1986788475823733</v>
      </c>
      <c r="G28" s="133">
        <v>2.1298558323774959</v>
      </c>
      <c r="H28" s="133">
        <v>2.0638579977122111</v>
      </c>
      <c r="I28" s="43"/>
    </row>
    <row r="29" spans="1:9" x14ac:dyDescent="0.25">
      <c r="A29" s="3" t="s">
        <v>226</v>
      </c>
      <c r="B29" s="3" t="s">
        <v>853</v>
      </c>
      <c r="C29" s="132">
        <v>7.0303942279220726</v>
      </c>
      <c r="D29" s="133" t="s">
        <v>984</v>
      </c>
      <c r="E29" s="133" t="s">
        <v>984</v>
      </c>
      <c r="F29" s="133" t="s">
        <v>984</v>
      </c>
      <c r="G29" s="133" t="s">
        <v>984</v>
      </c>
      <c r="H29" s="133" t="s">
        <v>984</v>
      </c>
      <c r="I29" s="43"/>
    </row>
    <row r="30" spans="1:9" x14ac:dyDescent="0.25">
      <c r="A30" s="3"/>
      <c r="B30" s="3"/>
      <c r="C30" s="132"/>
      <c r="D30" s="133"/>
      <c r="E30" s="133"/>
      <c r="F30" s="133"/>
      <c r="G30" s="133"/>
      <c r="H30" s="133"/>
      <c r="I30" s="43"/>
    </row>
    <row r="31" spans="1:9" x14ac:dyDescent="0.25">
      <c r="A31" s="3" t="s">
        <v>62</v>
      </c>
      <c r="B31" s="3" t="s">
        <v>227</v>
      </c>
      <c r="C31" s="132">
        <v>20.405290563968943</v>
      </c>
      <c r="D31" s="133">
        <v>4.2157498209278286</v>
      </c>
      <c r="E31" s="133">
        <v>4.1715112855723095</v>
      </c>
      <c r="F31" s="133">
        <v>4.1279418196269102</v>
      </c>
      <c r="G31" s="133">
        <v>4.0850290741082587</v>
      </c>
      <c r="H31" s="133">
        <v>4.0427609467062053</v>
      </c>
      <c r="I31" s="43"/>
    </row>
    <row r="32" spans="1:9" x14ac:dyDescent="0.25">
      <c r="A32" s="3" t="s">
        <v>227</v>
      </c>
      <c r="B32" s="3" t="s">
        <v>238</v>
      </c>
      <c r="C32" s="132">
        <v>15.489730372088468</v>
      </c>
      <c r="D32" s="133">
        <v>1.698022831809642</v>
      </c>
      <c r="E32" s="133">
        <v>1.6901952343735309</v>
      </c>
      <c r="F32" s="133">
        <v>1.6824037208348053</v>
      </c>
      <c r="G32" s="133">
        <v>1.6746481248528153</v>
      </c>
      <c r="H32" s="133">
        <v>1.6669282808537118</v>
      </c>
      <c r="I32" s="43"/>
    </row>
    <row r="33" spans="1:9" x14ac:dyDescent="0.25">
      <c r="A33" s="3" t="s">
        <v>227</v>
      </c>
      <c r="B33" s="3" t="s">
        <v>239</v>
      </c>
      <c r="C33" s="132">
        <v>5.1441908984795655</v>
      </c>
      <c r="D33" s="133">
        <v>1.1191246998355191</v>
      </c>
      <c r="E33" s="133">
        <v>1.1108278421468409</v>
      </c>
      <c r="F33" s="133">
        <v>1.1025924948935202</v>
      </c>
      <c r="G33" s="133">
        <v>1.0944182020554827</v>
      </c>
      <c r="H33" s="133">
        <v>1.0863045109934519</v>
      </c>
      <c r="I33" s="43"/>
    </row>
    <row r="34" spans="1:9" x14ac:dyDescent="0.25">
      <c r="A34" s="3" t="s">
        <v>227</v>
      </c>
      <c r="B34" s="3" t="s">
        <v>228</v>
      </c>
      <c r="C34" s="132">
        <v>6.1730290781754782</v>
      </c>
      <c r="D34" s="133">
        <v>1.3986022892826671</v>
      </c>
      <c r="E34" s="133">
        <v>1.3704882090519384</v>
      </c>
      <c r="F34" s="133">
        <v>1.3429456038985847</v>
      </c>
      <c r="G34" s="133">
        <v>1.3159627471999609</v>
      </c>
      <c r="H34" s="133">
        <v>1.2895281548590427</v>
      </c>
      <c r="I34" s="43"/>
    </row>
    <row r="35" spans="1:9" x14ac:dyDescent="0.25">
      <c r="A35" s="3" t="s">
        <v>228</v>
      </c>
      <c r="B35" s="3" t="s">
        <v>853</v>
      </c>
      <c r="C35" s="132">
        <v>7.0303942279220726</v>
      </c>
      <c r="D35" s="133">
        <v>0.34703738012572255</v>
      </c>
      <c r="E35" s="133">
        <v>0.3413474086076756</v>
      </c>
      <c r="F35" s="133">
        <v>0.33575072898764979</v>
      </c>
      <c r="G35" s="133">
        <v>0.33024581166603117</v>
      </c>
      <c r="H35" s="133">
        <v>0.32483115212228619</v>
      </c>
      <c r="I35" s="43"/>
    </row>
    <row r="36" spans="1:9" x14ac:dyDescent="0.25">
      <c r="A36" s="3" t="s">
        <v>62</v>
      </c>
      <c r="B36" s="3" t="s">
        <v>229</v>
      </c>
      <c r="C36" s="132">
        <v>20.405290563968943</v>
      </c>
      <c r="D36" s="133">
        <v>5.7704996998066473</v>
      </c>
      <c r="E36" s="133">
        <v>5.6071056027982626</v>
      </c>
      <c r="F36" s="133">
        <v>5.4495029958082766</v>
      </c>
      <c r="G36" s="133">
        <v>5.2974828802794454</v>
      </c>
      <c r="H36" s="133">
        <v>5.1508440562253019</v>
      </c>
      <c r="I36" s="43"/>
    </row>
    <row r="37" spans="1:9" x14ac:dyDescent="0.25">
      <c r="A37" s="3" t="s">
        <v>229</v>
      </c>
      <c r="B37" s="3" t="s">
        <v>230</v>
      </c>
      <c r="C37" s="132">
        <v>9.8311203837609469</v>
      </c>
      <c r="D37" s="133">
        <v>5.7704996998066473</v>
      </c>
      <c r="E37" s="133">
        <v>5.6071056027982626</v>
      </c>
      <c r="F37" s="133">
        <v>5.4495029958082766</v>
      </c>
      <c r="G37" s="133">
        <v>5.2974828802794454</v>
      </c>
      <c r="H37" s="133">
        <v>5.1508440562253019</v>
      </c>
      <c r="I37" s="43"/>
    </row>
    <row r="38" spans="1:9" x14ac:dyDescent="0.25">
      <c r="A38" s="3" t="s">
        <v>230</v>
      </c>
      <c r="B38" s="3" t="s">
        <v>231</v>
      </c>
      <c r="C38" s="132">
        <v>9.8311203837609469</v>
      </c>
      <c r="D38" s="133">
        <v>4.4507235301384132</v>
      </c>
      <c r="E38" s="133">
        <v>4.3417605411387008</v>
      </c>
      <c r="F38" s="133">
        <v>4.2363441573146838</v>
      </c>
      <c r="G38" s="133">
        <v>4.1343579651793316</v>
      </c>
      <c r="H38" s="133">
        <v>4.0356895313598509</v>
      </c>
      <c r="I38" s="43"/>
    </row>
    <row r="39" spans="1:9" x14ac:dyDescent="0.25">
      <c r="A39" s="3" t="s">
        <v>231</v>
      </c>
      <c r="B39" s="3" t="s">
        <v>232</v>
      </c>
      <c r="C39" s="132">
        <v>5.1441908984795655</v>
      </c>
      <c r="D39" s="133">
        <v>3.1770571976820099</v>
      </c>
      <c r="E39" s="133">
        <v>3.1183784907690959</v>
      </c>
      <c r="F39" s="133">
        <v>3.0612934624278791</v>
      </c>
      <c r="G39" s="133">
        <v>3.0057614555009926</v>
      </c>
      <c r="H39" s="133">
        <v>2.951742859254868</v>
      </c>
      <c r="I39" s="43"/>
    </row>
    <row r="40" spans="1:9" x14ac:dyDescent="0.25">
      <c r="A40" s="3" t="s">
        <v>232</v>
      </c>
      <c r="B40" s="3" t="s">
        <v>241</v>
      </c>
      <c r="C40" s="132">
        <v>15.489730372088468</v>
      </c>
      <c r="D40" s="133">
        <v>1.0514252862047953</v>
      </c>
      <c r="E40" s="133">
        <v>1.0553155597637531</v>
      </c>
      <c r="F40" s="133">
        <v>1.059220227334879</v>
      </c>
      <c r="G40" s="133">
        <v>1.063139342176018</v>
      </c>
      <c r="H40" s="133">
        <v>1.0670729577420695</v>
      </c>
      <c r="I40" s="43"/>
    </row>
    <row r="41" spans="1:9" x14ac:dyDescent="0.25">
      <c r="A41" s="3" t="s">
        <v>230</v>
      </c>
      <c r="B41" s="3" t="s">
        <v>240</v>
      </c>
      <c r="C41" s="132">
        <v>15.489730372088468</v>
      </c>
      <c r="D41" s="133">
        <v>1.1007236361747783</v>
      </c>
      <c r="E41" s="133">
        <v>1.0553268420021806</v>
      </c>
      <c r="F41" s="133">
        <v>1.0118023333456012</v>
      </c>
      <c r="G41" s="133">
        <v>0.97007289213012182</v>
      </c>
      <c r="H41" s="133">
        <v>0.9300644849612808</v>
      </c>
      <c r="I41" s="43"/>
    </row>
    <row r="42" spans="1:9" x14ac:dyDescent="0.25">
      <c r="A42" s="45"/>
      <c r="B42" s="45"/>
      <c r="C42" s="62"/>
      <c r="D42" s="46"/>
      <c r="E42" s="46"/>
      <c r="F42" s="46"/>
      <c r="G42" s="46"/>
      <c r="H42" s="45"/>
    </row>
  </sheetData>
  <mergeCells count="4">
    <mergeCell ref="A1:A3"/>
    <mergeCell ref="B1:B3"/>
    <mergeCell ref="C1:C3"/>
    <mergeCell ref="D1:H2"/>
  </mergeCells>
  <pageMargins left="0.70866141732283472" right="0.70866141732283472" top="0.74803149606299213" bottom="0.74803149606299213" header="0.31496062992125984" footer="0.31496062992125984"/>
  <pageSetup paperSize="9" scale="1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F89"/>
  <sheetViews>
    <sheetView topLeftCell="A28" zoomScale="70" zoomScaleNormal="70" workbookViewId="0">
      <selection activeCell="A56" sqref="A56"/>
    </sheetView>
  </sheetViews>
  <sheetFormatPr defaultRowHeight="15" x14ac:dyDescent="0.25"/>
  <cols>
    <col min="1" max="1" width="37.85546875" bestFit="1" customWidth="1"/>
  </cols>
  <sheetData>
    <row r="1" spans="1:32" x14ac:dyDescent="0.25">
      <c r="A1" s="55" t="s">
        <v>877</v>
      </c>
    </row>
    <row r="2" spans="1:32" x14ac:dyDescent="0.25">
      <c r="B2" s="55" t="s">
        <v>897</v>
      </c>
    </row>
    <row r="3" spans="1:32" x14ac:dyDescent="0.25">
      <c r="A3" s="56" t="s">
        <v>878</v>
      </c>
      <c r="B3" s="56">
        <v>50</v>
      </c>
      <c r="C3" s="56">
        <v>55</v>
      </c>
      <c r="D3" s="56">
        <v>60</v>
      </c>
      <c r="E3" s="56">
        <v>65</v>
      </c>
      <c r="F3" s="56">
        <v>70</v>
      </c>
      <c r="G3" s="56">
        <v>75</v>
      </c>
      <c r="H3" s="56">
        <v>80</v>
      </c>
      <c r="I3" s="56">
        <v>85</v>
      </c>
      <c r="J3" s="56">
        <v>90</v>
      </c>
      <c r="K3" s="56">
        <v>95</v>
      </c>
      <c r="L3" s="56">
        <v>100</v>
      </c>
      <c r="M3" s="56">
        <v>105</v>
      </c>
      <c r="N3" s="56">
        <v>110</v>
      </c>
      <c r="O3" s="56">
        <v>115</v>
      </c>
      <c r="P3" s="56">
        <v>120</v>
      </c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</row>
    <row r="4" spans="1:32" x14ac:dyDescent="0.25">
      <c r="A4" s="56" t="s">
        <v>898</v>
      </c>
      <c r="B4" s="3">
        <v>44</v>
      </c>
      <c r="C4" s="3">
        <v>58</v>
      </c>
      <c r="D4" s="3">
        <v>69</v>
      </c>
      <c r="E4" s="3">
        <v>79</v>
      </c>
      <c r="F4" s="3">
        <v>87</v>
      </c>
      <c r="G4" s="3">
        <v>94</v>
      </c>
      <c r="H4" s="3">
        <v>101</v>
      </c>
      <c r="I4" s="3">
        <v>107</v>
      </c>
      <c r="J4" s="3">
        <v>112</v>
      </c>
      <c r="K4" s="3">
        <v>117</v>
      </c>
      <c r="L4" s="3">
        <v>122</v>
      </c>
      <c r="M4" s="3">
        <v>127</v>
      </c>
      <c r="N4" s="3">
        <v>131</v>
      </c>
      <c r="O4" s="3">
        <v>135</v>
      </c>
      <c r="P4" s="3">
        <v>139</v>
      </c>
    </row>
    <row r="5" spans="1:32" x14ac:dyDescent="0.25">
      <c r="A5" s="56" t="s">
        <v>894</v>
      </c>
      <c r="B5" s="3">
        <v>59</v>
      </c>
      <c r="C5" s="3">
        <v>80</v>
      </c>
      <c r="D5" s="3">
        <v>97</v>
      </c>
      <c r="E5" s="3">
        <v>110</v>
      </c>
      <c r="F5" s="3">
        <v>122</v>
      </c>
      <c r="G5" s="3">
        <v>132</v>
      </c>
      <c r="H5" s="3">
        <v>142</v>
      </c>
      <c r="I5" s="3">
        <v>150</v>
      </c>
      <c r="J5" s="3">
        <v>158</v>
      </c>
      <c r="K5" s="3">
        <v>166</v>
      </c>
      <c r="L5" s="3">
        <v>172</v>
      </c>
      <c r="M5" s="3">
        <v>179</v>
      </c>
      <c r="N5" s="3">
        <v>185</v>
      </c>
      <c r="O5" s="3">
        <v>191</v>
      </c>
      <c r="P5" s="3">
        <v>196</v>
      </c>
    </row>
    <row r="6" spans="1:32" x14ac:dyDescent="0.25">
      <c r="A6" s="56" t="s">
        <v>895</v>
      </c>
      <c r="B6" s="3">
        <v>74</v>
      </c>
      <c r="C6" s="3">
        <v>103</v>
      </c>
      <c r="D6" s="3">
        <v>125</v>
      </c>
      <c r="E6" s="3">
        <v>143</v>
      </c>
      <c r="F6" s="3">
        <v>158</v>
      </c>
      <c r="G6" s="3">
        <v>172</v>
      </c>
      <c r="H6" s="3">
        <v>185</v>
      </c>
      <c r="I6" s="3">
        <v>196</v>
      </c>
      <c r="J6" s="3">
        <v>206</v>
      </c>
      <c r="K6" s="3">
        <v>216</v>
      </c>
      <c r="L6" s="3">
        <v>225</v>
      </c>
      <c r="M6" s="3">
        <v>234</v>
      </c>
      <c r="N6" s="3">
        <v>242</v>
      </c>
      <c r="O6" s="3">
        <v>249</v>
      </c>
      <c r="P6" s="3">
        <v>257</v>
      </c>
    </row>
    <row r="7" spans="1:32" x14ac:dyDescent="0.25">
      <c r="A7" s="56" t="s">
        <v>899</v>
      </c>
      <c r="B7" s="3">
        <v>96</v>
      </c>
      <c r="C7" s="3">
        <v>138</v>
      </c>
      <c r="D7" s="3">
        <v>170</v>
      </c>
      <c r="E7" s="3">
        <v>195</v>
      </c>
      <c r="F7" s="3">
        <v>217</v>
      </c>
      <c r="G7" s="3">
        <v>237</v>
      </c>
      <c r="H7" s="3">
        <v>254</v>
      </c>
      <c r="I7" s="3">
        <v>270</v>
      </c>
      <c r="J7" s="3">
        <v>285</v>
      </c>
      <c r="K7" s="3">
        <v>299</v>
      </c>
      <c r="L7" s="3">
        <v>312</v>
      </c>
      <c r="M7" s="3">
        <v>324</v>
      </c>
      <c r="N7" s="3">
        <v>335</v>
      </c>
      <c r="O7" s="3">
        <v>346</v>
      </c>
      <c r="P7" s="3">
        <v>356</v>
      </c>
    </row>
    <row r="8" spans="1:32" x14ac:dyDescent="0.25">
      <c r="A8" s="56" t="s">
        <v>886</v>
      </c>
      <c r="B8" s="3">
        <v>123</v>
      </c>
      <c r="C8" s="3">
        <v>186</v>
      </c>
      <c r="D8" s="3">
        <v>232</v>
      </c>
      <c r="E8" s="3">
        <v>268</v>
      </c>
      <c r="F8" s="3">
        <v>300</v>
      </c>
      <c r="G8" s="3">
        <v>328</v>
      </c>
      <c r="H8" s="3">
        <v>353</v>
      </c>
      <c r="I8" s="3">
        <v>375</v>
      </c>
      <c r="J8" s="3">
        <v>396</v>
      </c>
      <c r="K8" s="3">
        <v>416</v>
      </c>
      <c r="L8" s="3">
        <v>434</v>
      </c>
      <c r="M8" s="3">
        <v>451</v>
      </c>
      <c r="N8" s="3">
        <v>467</v>
      </c>
      <c r="O8" s="3">
        <v>483</v>
      </c>
      <c r="P8" s="3">
        <v>497</v>
      </c>
    </row>
    <row r="9" spans="1:32" x14ac:dyDescent="0.25">
      <c r="A9" s="56" t="s">
        <v>900</v>
      </c>
      <c r="B9" s="3">
        <v>146</v>
      </c>
      <c r="C9" s="3">
        <v>234</v>
      </c>
      <c r="D9" s="3">
        <v>295</v>
      </c>
      <c r="E9" s="3">
        <v>345</v>
      </c>
      <c r="F9" s="3">
        <v>387</v>
      </c>
      <c r="G9" s="3">
        <v>424</v>
      </c>
      <c r="H9" s="3">
        <v>457</v>
      </c>
      <c r="I9" s="3">
        <v>487</v>
      </c>
      <c r="J9" s="3">
        <v>515</v>
      </c>
      <c r="K9" s="3">
        <v>541</v>
      </c>
      <c r="L9" s="3">
        <v>565</v>
      </c>
      <c r="M9" s="3">
        <v>587</v>
      </c>
      <c r="N9" s="3">
        <v>609</v>
      </c>
      <c r="O9" s="3">
        <v>629</v>
      </c>
      <c r="P9" s="3">
        <v>648</v>
      </c>
    </row>
    <row r="10" spans="1:32" x14ac:dyDescent="0.25">
      <c r="A10" s="56" t="s">
        <v>901</v>
      </c>
      <c r="B10" s="3">
        <v>159</v>
      </c>
      <c r="C10" s="3">
        <v>267</v>
      </c>
      <c r="D10" s="3">
        <v>341</v>
      </c>
      <c r="E10" s="3">
        <v>401</v>
      </c>
      <c r="F10" s="3">
        <v>451</v>
      </c>
      <c r="G10" s="3">
        <v>495</v>
      </c>
      <c r="H10" s="3">
        <v>534</v>
      </c>
      <c r="I10" s="3">
        <v>570</v>
      </c>
      <c r="J10" s="3">
        <v>603</v>
      </c>
      <c r="K10" s="3">
        <v>634</v>
      </c>
      <c r="L10" s="3">
        <v>662</v>
      </c>
      <c r="M10" s="3">
        <v>689</v>
      </c>
      <c r="N10" s="3">
        <v>715</v>
      </c>
      <c r="O10" s="3">
        <v>739</v>
      </c>
      <c r="P10" s="3">
        <v>762</v>
      </c>
    </row>
    <row r="11" spans="1:32" x14ac:dyDescent="0.25">
      <c r="A11" s="56" t="s">
        <v>902</v>
      </c>
      <c r="B11" s="3">
        <v>171</v>
      </c>
      <c r="C11" s="3">
        <v>304</v>
      </c>
      <c r="D11" s="3">
        <v>392</v>
      </c>
      <c r="E11" s="3">
        <v>463</v>
      </c>
      <c r="F11" s="3">
        <v>522</v>
      </c>
      <c r="G11" s="3">
        <v>574</v>
      </c>
      <c r="H11" s="3">
        <v>620</v>
      </c>
      <c r="I11" s="3">
        <v>663</v>
      </c>
      <c r="J11" s="3">
        <v>702</v>
      </c>
      <c r="K11" s="3">
        <v>738</v>
      </c>
      <c r="L11" s="3">
        <v>771</v>
      </c>
      <c r="M11" s="3">
        <v>803</v>
      </c>
      <c r="N11" s="3">
        <v>833</v>
      </c>
      <c r="O11" s="3">
        <v>861</v>
      </c>
      <c r="P11" s="3">
        <v>888</v>
      </c>
    </row>
    <row r="12" spans="1:32" x14ac:dyDescent="0.25">
      <c r="A12" s="56" t="s">
        <v>903</v>
      </c>
      <c r="B12" s="3">
        <v>170</v>
      </c>
      <c r="C12" s="3">
        <v>303</v>
      </c>
      <c r="D12" s="3">
        <v>392</v>
      </c>
      <c r="E12" s="3">
        <v>462</v>
      </c>
      <c r="F12" s="3">
        <v>521</v>
      </c>
      <c r="G12" s="3">
        <v>573</v>
      </c>
      <c r="H12" s="3">
        <v>619</v>
      </c>
      <c r="I12" s="3">
        <v>662</v>
      </c>
      <c r="J12" s="3">
        <v>701</v>
      </c>
      <c r="K12" s="3">
        <v>737</v>
      </c>
      <c r="L12" s="3">
        <v>770</v>
      </c>
      <c r="M12" s="3">
        <v>802</v>
      </c>
      <c r="N12" s="3">
        <v>832</v>
      </c>
      <c r="O12" s="3">
        <v>860</v>
      </c>
      <c r="P12" s="3">
        <v>887</v>
      </c>
    </row>
    <row r="13" spans="1:32" x14ac:dyDescent="0.25">
      <c r="A13" s="56" t="s">
        <v>904</v>
      </c>
      <c r="B13" s="3">
        <v>175</v>
      </c>
      <c r="C13" s="3">
        <v>332</v>
      </c>
      <c r="D13" s="3">
        <v>433</v>
      </c>
      <c r="E13" s="3">
        <v>513</v>
      </c>
      <c r="F13" s="3">
        <v>581</v>
      </c>
      <c r="G13" s="3">
        <v>639</v>
      </c>
      <c r="H13" s="3">
        <v>692</v>
      </c>
      <c r="I13" s="3">
        <v>740</v>
      </c>
      <c r="J13" s="3">
        <v>784</v>
      </c>
      <c r="K13" s="3">
        <v>825</v>
      </c>
      <c r="L13" s="3">
        <v>863</v>
      </c>
      <c r="M13" s="3">
        <v>898</v>
      </c>
      <c r="N13" s="3">
        <v>932</v>
      </c>
      <c r="O13" s="3">
        <v>964</v>
      </c>
      <c r="P13" s="3">
        <v>995</v>
      </c>
    </row>
    <row r="14" spans="1:32" x14ac:dyDescent="0.25">
      <c r="A14" s="56" t="s">
        <v>905</v>
      </c>
      <c r="B14" s="3">
        <v>177</v>
      </c>
      <c r="C14" s="3">
        <v>337</v>
      </c>
      <c r="D14" s="3">
        <v>440</v>
      </c>
      <c r="E14" s="3">
        <v>521</v>
      </c>
      <c r="F14" s="3">
        <v>589</v>
      </c>
      <c r="G14" s="3">
        <v>649</v>
      </c>
      <c r="H14" s="3">
        <v>702</v>
      </c>
      <c r="I14" s="3">
        <v>751</v>
      </c>
      <c r="J14" s="3">
        <v>796</v>
      </c>
      <c r="K14" s="3">
        <v>837</v>
      </c>
      <c r="L14" s="3">
        <v>876</v>
      </c>
      <c r="M14" s="3">
        <v>912</v>
      </c>
      <c r="N14" s="3">
        <v>946</v>
      </c>
      <c r="O14" s="3">
        <v>979</v>
      </c>
      <c r="P14" s="3">
        <v>1009</v>
      </c>
    </row>
    <row r="15" spans="1:32" x14ac:dyDescent="0.25">
      <c r="A15" s="56" t="s">
        <v>906</v>
      </c>
      <c r="B15" s="3">
        <v>165</v>
      </c>
      <c r="C15" s="3">
        <v>420</v>
      </c>
      <c r="D15" s="3">
        <v>567</v>
      </c>
      <c r="E15" s="3">
        <v>680</v>
      </c>
      <c r="F15" s="3">
        <v>775</v>
      </c>
      <c r="G15" s="3">
        <v>858</v>
      </c>
      <c r="H15" s="3">
        <v>931</v>
      </c>
      <c r="I15" s="3">
        <v>998</v>
      </c>
      <c r="J15" s="3">
        <v>1059</v>
      </c>
      <c r="K15" s="3">
        <v>1116</v>
      </c>
      <c r="L15" s="3">
        <v>1169</v>
      </c>
      <c r="M15" s="3">
        <v>1218</v>
      </c>
      <c r="N15" s="3">
        <v>1265</v>
      </c>
      <c r="O15" s="3">
        <v>1310</v>
      </c>
      <c r="P15" s="3">
        <v>1352</v>
      </c>
    </row>
    <row r="16" spans="1:32" x14ac:dyDescent="0.25">
      <c r="A16" s="56" t="s">
        <v>907</v>
      </c>
      <c r="B16" s="3">
        <v>142</v>
      </c>
      <c r="C16" s="3">
        <v>450</v>
      </c>
      <c r="D16" s="3">
        <v>617</v>
      </c>
      <c r="E16" s="3">
        <v>744</v>
      </c>
      <c r="F16" s="3">
        <v>850</v>
      </c>
      <c r="G16" s="3">
        <v>942</v>
      </c>
      <c r="H16" s="3">
        <v>1024</v>
      </c>
      <c r="I16" s="3">
        <v>1098</v>
      </c>
      <c r="J16" s="3">
        <v>1167</v>
      </c>
      <c r="K16" s="3">
        <v>1230</v>
      </c>
      <c r="L16" s="3">
        <v>1289</v>
      </c>
      <c r="M16" s="3">
        <v>1344</v>
      </c>
      <c r="N16" s="3">
        <v>1396</v>
      </c>
      <c r="O16" s="3">
        <v>1446</v>
      </c>
      <c r="P16" s="3">
        <v>1493</v>
      </c>
    </row>
    <row r="17" spans="1:16" x14ac:dyDescent="0.25">
      <c r="A17" s="56" t="s">
        <v>908</v>
      </c>
      <c r="B17" s="3">
        <v>54</v>
      </c>
      <c r="C17" s="3">
        <v>76</v>
      </c>
      <c r="D17" s="3">
        <v>92</v>
      </c>
      <c r="E17" s="3">
        <v>105</v>
      </c>
      <c r="F17" s="3">
        <v>117</v>
      </c>
      <c r="G17" s="3">
        <v>127</v>
      </c>
      <c r="H17" s="3">
        <v>136</v>
      </c>
      <c r="I17" s="3">
        <v>144</v>
      </c>
      <c r="J17" s="3">
        <v>152</v>
      </c>
      <c r="K17" s="3">
        <v>159</v>
      </c>
      <c r="L17" s="3">
        <v>166</v>
      </c>
      <c r="M17" s="3">
        <v>172</v>
      </c>
      <c r="N17" s="3">
        <v>178</v>
      </c>
      <c r="O17" s="3">
        <v>184</v>
      </c>
      <c r="P17" s="3">
        <v>189</v>
      </c>
    </row>
    <row r="18" spans="1:16" x14ac:dyDescent="0.25">
      <c r="A18" s="56" t="s">
        <v>909</v>
      </c>
      <c r="B18" s="3">
        <v>61</v>
      </c>
      <c r="C18" s="3">
        <v>86</v>
      </c>
      <c r="D18" s="3">
        <v>105</v>
      </c>
      <c r="E18" s="3">
        <v>121</v>
      </c>
      <c r="F18" s="3">
        <v>134</v>
      </c>
      <c r="G18" s="3">
        <v>146</v>
      </c>
      <c r="H18" s="3">
        <v>156</v>
      </c>
      <c r="I18" s="3">
        <v>166</v>
      </c>
      <c r="J18" s="3">
        <v>175</v>
      </c>
      <c r="K18" s="3">
        <v>183</v>
      </c>
      <c r="L18" s="3">
        <v>191</v>
      </c>
      <c r="M18" s="3">
        <v>199</v>
      </c>
      <c r="N18" s="3">
        <v>205</v>
      </c>
      <c r="O18" s="3">
        <v>212</v>
      </c>
      <c r="P18" s="3">
        <v>218</v>
      </c>
    </row>
    <row r="19" spans="1:16" x14ac:dyDescent="0.25">
      <c r="A19" s="56" t="s">
        <v>910</v>
      </c>
      <c r="B19" s="3">
        <v>67</v>
      </c>
      <c r="C19" s="3">
        <v>96</v>
      </c>
      <c r="D19" s="3">
        <v>117</v>
      </c>
      <c r="E19" s="3">
        <v>135</v>
      </c>
      <c r="F19" s="3">
        <v>150</v>
      </c>
      <c r="G19" s="3">
        <v>163</v>
      </c>
      <c r="H19" s="3">
        <v>175</v>
      </c>
      <c r="I19" s="3">
        <v>186</v>
      </c>
      <c r="J19" s="3">
        <v>196</v>
      </c>
      <c r="K19" s="3">
        <v>206</v>
      </c>
      <c r="L19" s="3">
        <v>214</v>
      </c>
      <c r="M19" s="3">
        <v>223</v>
      </c>
      <c r="N19" s="3">
        <v>230</v>
      </c>
      <c r="O19" s="3">
        <v>238</v>
      </c>
      <c r="P19" s="3">
        <v>245</v>
      </c>
    </row>
    <row r="20" spans="1:16" x14ac:dyDescent="0.25">
      <c r="A20" s="56" t="s">
        <v>911</v>
      </c>
      <c r="B20" s="3">
        <v>69</v>
      </c>
      <c r="C20" s="3">
        <v>99</v>
      </c>
      <c r="D20" s="3">
        <v>121</v>
      </c>
      <c r="E20" s="3">
        <v>140</v>
      </c>
      <c r="F20" s="3">
        <v>156</v>
      </c>
      <c r="G20" s="3">
        <v>169</v>
      </c>
      <c r="H20" s="3">
        <v>182</v>
      </c>
      <c r="I20" s="3">
        <v>193</v>
      </c>
      <c r="J20" s="3">
        <v>204</v>
      </c>
      <c r="K20" s="3">
        <v>214</v>
      </c>
      <c r="L20" s="3">
        <v>223</v>
      </c>
      <c r="M20" s="3">
        <v>231</v>
      </c>
      <c r="N20" s="3">
        <v>240</v>
      </c>
      <c r="O20" s="3">
        <v>247</v>
      </c>
      <c r="P20" s="3">
        <v>255</v>
      </c>
    </row>
    <row r="21" spans="1:16" x14ac:dyDescent="0.25">
      <c r="A21" s="56" t="s">
        <v>912</v>
      </c>
      <c r="B21" s="3">
        <v>77</v>
      </c>
      <c r="C21" s="3">
        <v>113</v>
      </c>
      <c r="D21" s="3">
        <v>139</v>
      </c>
      <c r="E21" s="3">
        <v>160</v>
      </c>
      <c r="F21" s="3">
        <v>179</v>
      </c>
      <c r="G21" s="3">
        <v>195</v>
      </c>
      <c r="H21" s="3">
        <v>209</v>
      </c>
      <c r="I21" s="3">
        <v>223</v>
      </c>
      <c r="J21" s="3">
        <v>235</v>
      </c>
      <c r="K21" s="3">
        <v>246</v>
      </c>
      <c r="L21" s="3">
        <v>257</v>
      </c>
      <c r="M21" s="3">
        <v>267</v>
      </c>
      <c r="N21" s="3">
        <v>276</v>
      </c>
      <c r="O21" s="3">
        <v>285</v>
      </c>
      <c r="P21" s="3">
        <v>294</v>
      </c>
    </row>
    <row r="22" spans="1:16" x14ac:dyDescent="0.25">
      <c r="A22" s="56" t="s">
        <v>889</v>
      </c>
      <c r="B22" s="3">
        <v>90</v>
      </c>
      <c r="C22" s="3">
        <v>138</v>
      </c>
      <c r="D22" s="3">
        <v>172</v>
      </c>
      <c r="E22" s="3">
        <v>200</v>
      </c>
      <c r="F22" s="3">
        <v>224</v>
      </c>
      <c r="G22" s="3">
        <v>245</v>
      </c>
      <c r="H22" s="3">
        <v>263</v>
      </c>
      <c r="I22" s="3">
        <v>280</v>
      </c>
      <c r="J22" s="3">
        <v>296</v>
      </c>
      <c r="K22" s="3">
        <v>311</v>
      </c>
      <c r="L22" s="3">
        <v>324</v>
      </c>
      <c r="M22" s="3">
        <v>337</v>
      </c>
      <c r="N22" s="3">
        <v>349</v>
      </c>
      <c r="O22" s="3">
        <v>361</v>
      </c>
      <c r="P22" s="3">
        <v>372</v>
      </c>
    </row>
    <row r="23" spans="1:16" x14ac:dyDescent="0.25">
      <c r="A23" s="56" t="s">
        <v>913</v>
      </c>
      <c r="B23" s="3">
        <v>104</v>
      </c>
      <c r="C23" s="3">
        <v>172</v>
      </c>
      <c r="D23" s="3">
        <v>219</v>
      </c>
      <c r="E23" s="3">
        <v>256</v>
      </c>
      <c r="F23" s="3">
        <v>288</v>
      </c>
      <c r="G23" s="3">
        <v>316</v>
      </c>
      <c r="H23" s="3">
        <v>341</v>
      </c>
      <c r="I23" s="3">
        <v>363</v>
      </c>
      <c r="J23" s="3">
        <v>384</v>
      </c>
      <c r="K23" s="3">
        <v>404</v>
      </c>
      <c r="L23" s="3">
        <v>422</v>
      </c>
      <c r="M23" s="3">
        <v>439</v>
      </c>
      <c r="N23" s="3">
        <v>455</v>
      </c>
      <c r="O23" s="3">
        <v>470</v>
      </c>
      <c r="P23" s="3">
        <v>484</v>
      </c>
    </row>
    <row r="24" spans="1:16" x14ac:dyDescent="0.25">
      <c r="A24" s="56" t="s">
        <v>882</v>
      </c>
      <c r="B24" s="3">
        <v>108</v>
      </c>
      <c r="C24" s="3">
        <v>179</v>
      </c>
      <c r="D24" s="3">
        <v>228</v>
      </c>
      <c r="E24" s="3">
        <v>267</v>
      </c>
      <c r="F24" s="3">
        <v>300</v>
      </c>
      <c r="G24" s="3">
        <v>329</v>
      </c>
      <c r="H24" s="3">
        <v>355</v>
      </c>
      <c r="I24" s="3">
        <v>379</v>
      </c>
      <c r="J24" s="3">
        <v>401</v>
      </c>
      <c r="K24" s="3">
        <v>421</v>
      </c>
      <c r="L24" s="3">
        <v>440</v>
      </c>
      <c r="M24" s="3">
        <v>457</v>
      </c>
      <c r="N24" s="3">
        <v>474</v>
      </c>
      <c r="O24" s="3">
        <v>490</v>
      </c>
      <c r="P24" s="3">
        <v>505</v>
      </c>
    </row>
    <row r="25" spans="1:16" x14ac:dyDescent="0.25">
      <c r="A25" s="56" t="s">
        <v>914</v>
      </c>
      <c r="B25" s="3">
        <v>101</v>
      </c>
      <c r="C25" s="3">
        <v>169</v>
      </c>
      <c r="D25" s="3">
        <v>215</v>
      </c>
      <c r="E25" s="3">
        <v>253</v>
      </c>
      <c r="F25" s="3">
        <v>284</v>
      </c>
      <c r="G25" s="3">
        <v>312</v>
      </c>
      <c r="H25" s="3">
        <v>337</v>
      </c>
      <c r="I25" s="3">
        <v>359</v>
      </c>
      <c r="J25" s="3">
        <v>380</v>
      </c>
      <c r="K25" s="3">
        <v>399</v>
      </c>
      <c r="L25" s="3">
        <v>417</v>
      </c>
      <c r="M25" s="3">
        <v>434</v>
      </c>
      <c r="N25" s="3">
        <v>450</v>
      </c>
      <c r="O25" s="3">
        <v>465</v>
      </c>
      <c r="P25" s="3">
        <v>479</v>
      </c>
    </row>
    <row r="26" spans="1:16" x14ac:dyDescent="0.25">
      <c r="A26" s="56" t="s">
        <v>915</v>
      </c>
      <c r="B26" s="3">
        <v>119</v>
      </c>
      <c r="C26" s="3">
        <v>207</v>
      </c>
      <c r="D26" s="3">
        <v>266</v>
      </c>
      <c r="E26" s="3">
        <v>313</v>
      </c>
      <c r="F26" s="3">
        <v>352</v>
      </c>
      <c r="G26" s="3">
        <v>387</v>
      </c>
      <c r="H26" s="3">
        <v>418</v>
      </c>
      <c r="I26" s="3">
        <v>447</v>
      </c>
      <c r="J26" s="3">
        <v>473</v>
      </c>
      <c r="K26" s="3">
        <v>497</v>
      </c>
      <c r="L26" s="3">
        <v>519</v>
      </c>
      <c r="M26" s="3">
        <v>540</v>
      </c>
      <c r="N26" s="3">
        <v>560</v>
      </c>
      <c r="O26" s="3">
        <v>579</v>
      </c>
      <c r="P26" s="3">
        <v>597</v>
      </c>
    </row>
    <row r="27" spans="1:16" x14ac:dyDescent="0.25">
      <c r="A27" s="56" t="s">
        <v>916</v>
      </c>
      <c r="B27" s="3">
        <v>120</v>
      </c>
      <c r="C27" s="3">
        <v>213</v>
      </c>
      <c r="D27" s="3">
        <v>275</v>
      </c>
      <c r="E27" s="3">
        <v>324</v>
      </c>
      <c r="F27" s="3">
        <v>365</v>
      </c>
      <c r="G27" s="3">
        <v>402</v>
      </c>
      <c r="H27" s="3">
        <v>434</v>
      </c>
      <c r="I27" s="3">
        <v>464</v>
      </c>
      <c r="J27" s="3">
        <v>491</v>
      </c>
      <c r="K27" s="3">
        <v>516</v>
      </c>
      <c r="L27" s="3">
        <v>539</v>
      </c>
      <c r="M27" s="3">
        <v>561</v>
      </c>
      <c r="N27" s="3">
        <v>582</v>
      </c>
      <c r="O27" s="3">
        <v>602</v>
      </c>
      <c r="P27" s="3">
        <v>621</v>
      </c>
    </row>
    <row r="28" spans="1:16" x14ac:dyDescent="0.25">
      <c r="A28" s="56" t="s">
        <v>885</v>
      </c>
      <c r="B28" s="3">
        <v>124</v>
      </c>
      <c r="C28" s="3">
        <v>234</v>
      </c>
      <c r="D28" s="3">
        <v>305</v>
      </c>
      <c r="E28" s="3">
        <v>361</v>
      </c>
      <c r="F28" s="3">
        <v>408</v>
      </c>
      <c r="G28" s="3">
        <v>449</v>
      </c>
      <c r="H28" s="3">
        <v>486</v>
      </c>
      <c r="I28" s="3">
        <v>519</v>
      </c>
      <c r="J28" s="3">
        <v>550</v>
      </c>
      <c r="K28" s="3">
        <v>578</v>
      </c>
      <c r="L28" s="3">
        <v>605</v>
      </c>
      <c r="M28" s="3">
        <v>630</v>
      </c>
      <c r="N28" s="3">
        <v>654</v>
      </c>
      <c r="O28" s="3">
        <v>676</v>
      </c>
      <c r="P28" s="3">
        <v>697</v>
      </c>
    </row>
    <row r="29" spans="1:16" x14ac:dyDescent="0.25">
      <c r="A29" s="56" t="s">
        <v>917</v>
      </c>
      <c r="B29" s="3">
        <v>126</v>
      </c>
      <c r="C29" s="3">
        <v>270</v>
      </c>
      <c r="D29" s="3">
        <v>358</v>
      </c>
      <c r="E29" s="3">
        <v>427</v>
      </c>
      <c r="F29" s="3">
        <v>485</v>
      </c>
      <c r="G29" s="3">
        <v>535</v>
      </c>
      <c r="H29" s="3">
        <v>580</v>
      </c>
      <c r="I29" s="3">
        <v>621</v>
      </c>
      <c r="J29" s="3">
        <v>658</v>
      </c>
      <c r="K29" s="3">
        <v>693</v>
      </c>
      <c r="L29" s="3">
        <v>725</v>
      </c>
      <c r="M29" s="3">
        <v>756</v>
      </c>
      <c r="N29" s="3">
        <v>784</v>
      </c>
      <c r="O29" s="3">
        <v>811</v>
      </c>
      <c r="P29" s="3">
        <v>837</v>
      </c>
    </row>
    <row r="30" spans="1:16" x14ac:dyDescent="0.25">
      <c r="A30" s="56" t="s">
        <v>879</v>
      </c>
      <c r="B30" s="3">
        <v>123</v>
      </c>
      <c r="C30" s="3">
        <v>288</v>
      </c>
      <c r="D30" s="3">
        <v>385</v>
      </c>
      <c r="E30" s="3">
        <v>461</v>
      </c>
      <c r="F30" s="3">
        <v>524</v>
      </c>
      <c r="G30" s="3">
        <v>579</v>
      </c>
      <c r="H30" s="3">
        <v>629</v>
      </c>
      <c r="I30" s="3">
        <v>673</v>
      </c>
      <c r="J30" s="3">
        <v>714</v>
      </c>
      <c r="K30" s="3">
        <v>752</v>
      </c>
      <c r="L30" s="3">
        <v>787</v>
      </c>
      <c r="M30" s="3">
        <v>821</v>
      </c>
      <c r="N30" s="3">
        <v>852</v>
      </c>
      <c r="O30" s="3">
        <v>882</v>
      </c>
      <c r="P30" s="3">
        <v>910</v>
      </c>
    </row>
    <row r="31" spans="1:16" x14ac:dyDescent="0.25">
      <c r="A31" s="56" t="s">
        <v>918</v>
      </c>
      <c r="B31" s="3">
        <v>118</v>
      </c>
      <c r="C31" s="3">
        <v>300</v>
      </c>
      <c r="D31" s="3">
        <v>405</v>
      </c>
      <c r="E31" s="3">
        <v>486</v>
      </c>
      <c r="F31" s="3">
        <v>553</v>
      </c>
      <c r="G31" s="3">
        <v>612</v>
      </c>
      <c r="H31" s="3">
        <v>665</v>
      </c>
      <c r="I31" s="3">
        <v>712</v>
      </c>
      <c r="J31" s="3">
        <v>756</v>
      </c>
      <c r="K31" s="3">
        <v>796</v>
      </c>
      <c r="L31" s="3">
        <v>834</v>
      </c>
      <c r="M31" s="3">
        <v>869</v>
      </c>
      <c r="N31" s="3">
        <v>902</v>
      </c>
      <c r="O31" s="3">
        <v>934</v>
      </c>
      <c r="P31" s="3">
        <v>964</v>
      </c>
    </row>
    <row r="32" spans="1:16" x14ac:dyDescent="0.25">
      <c r="A32" s="56" t="s">
        <v>919</v>
      </c>
      <c r="B32" s="3">
        <v>98</v>
      </c>
      <c r="C32" s="3">
        <v>329</v>
      </c>
      <c r="D32" s="3">
        <v>452</v>
      </c>
      <c r="E32" s="3">
        <v>545</v>
      </c>
      <c r="F32" s="3">
        <v>623</v>
      </c>
      <c r="G32" s="3">
        <v>691</v>
      </c>
      <c r="H32" s="3">
        <v>751</v>
      </c>
      <c r="I32" s="3">
        <v>805</v>
      </c>
      <c r="J32" s="3">
        <v>855</v>
      </c>
      <c r="K32" s="3">
        <v>902</v>
      </c>
      <c r="L32" s="3">
        <v>945</v>
      </c>
      <c r="M32" s="3">
        <v>985</v>
      </c>
      <c r="N32" s="3">
        <v>1024</v>
      </c>
      <c r="O32" s="3">
        <v>1060</v>
      </c>
      <c r="P32" s="3">
        <v>1094</v>
      </c>
    </row>
    <row r="33" spans="1:16" x14ac:dyDescent="0.25">
      <c r="A33" s="56" t="s">
        <v>920</v>
      </c>
      <c r="B33" s="3">
        <v>85</v>
      </c>
      <c r="C33" s="3">
        <v>345</v>
      </c>
      <c r="D33" s="3">
        <v>477</v>
      </c>
      <c r="E33" s="3">
        <v>577</v>
      </c>
      <c r="F33" s="3">
        <v>660</v>
      </c>
      <c r="G33" s="3">
        <v>733</v>
      </c>
      <c r="H33" s="3">
        <v>797</v>
      </c>
      <c r="I33" s="3">
        <v>855</v>
      </c>
      <c r="J33" s="3">
        <v>908</v>
      </c>
      <c r="K33" s="3">
        <v>958</v>
      </c>
      <c r="L33" s="3">
        <v>1004</v>
      </c>
      <c r="M33" s="3">
        <v>1047</v>
      </c>
      <c r="N33" s="3">
        <v>1088</v>
      </c>
      <c r="O33" s="3">
        <v>1127</v>
      </c>
      <c r="P33" s="3">
        <v>1163</v>
      </c>
    </row>
    <row r="34" spans="1:16" x14ac:dyDescent="0.25">
      <c r="A34" s="56" t="s">
        <v>921</v>
      </c>
      <c r="B34" s="3">
        <v>0</v>
      </c>
      <c r="C34" s="3">
        <v>395</v>
      </c>
      <c r="D34" s="3">
        <v>567</v>
      </c>
      <c r="E34" s="3">
        <v>695</v>
      </c>
      <c r="F34" s="3">
        <v>801</v>
      </c>
      <c r="G34" s="3">
        <v>892</v>
      </c>
      <c r="H34" s="3">
        <v>972</v>
      </c>
      <c r="I34" s="3">
        <v>1045</v>
      </c>
      <c r="J34" s="3">
        <v>1112</v>
      </c>
      <c r="K34" s="3">
        <v>1174</v>
      </c>
      <c r="L34" s="3">
        <v>1232</v>
      </c>
      <c r="M34" s="3">
        <v>1286</v>
      </c>
      <c r="N34" s="3">
        <v>1337</v>
      </c>
      <c r="O34" s="3">
        <v>1385</v>
      </c>
      <c r="P34" s="3">
        <v>1431</v>
      </c>
    </row>
    <row r="35" spans="1:16" x14ac:dyDescent="0.25">
      <c r="A35" s="56" t="s">
        <v>922</v>
      </c>
      <c r="B35" s="3">
        <v>46</v>
      </c>
      <c r="C35" s="3">
        <v>63</v>
      </c>
      <c r="D35" s="3">
        <v>75</v>
      </c>
      <c r="E35" s="3">
        <v>86</v>
      </c>
      <c r="F35" s="3">
        <v>95</v>
      </c>
      <c r="G35" s="3">
        <v>103</v>
      </c>
      <c r="H35" s="3">
        <v>110</v>
      </c>
      <c r="I35" s="3">
        <v>117</v>
      </c>
      <c r="J35" s="3">
        <v>123</v>
      </c>
      <c r="K35" s="3">
        <v>129</v>
      </c>
      <c r="L35" s="3">
        <v>134</v>
      </c>
      <c r="M35" s="3">
        <v>139</v>
      </c>
      <c r="N35" s="3">
        <v>144</v>
      </c>
      <c r="O35" s="3">
        <v>148</v>
      </c>
      <c r="P35" s="3">
        <v>153</v>
      </c>
    </row>
    <row r="36" spans="1:16" x14ac:dyDescent="0.25">
      <c r="A36" s="56" t="s">
        <v>923</v>
      </c>
      <c r="B36" s="3">
        <v>64</v>
      </c>
      <c r="C36" s="3">
        <v>89</v>
      </c>
      <c r="D36" s="3">
        <v>109</v>
      </c>
      <c r="E36" s="3">
        <v>125</v>
      </c>
      <c r="F36" s="3">
        <v>138</v>
      </c>
      <c r="G36" s="3">
        <v>150</v>
      </c>
      <c r="H36" s="3">
        <v>161</v>
      </c>
      <c r="I36" s="3">
        <v>171</v>
      </c>
      <c r="J36" s="3">
        <v>180</v>
      </c>
      <c r="K36" s="3">
        <v>189</v>
      </c>
      <c r="L36" s="3">
        <v>197</v>
      </c>
      <c r="M36" s="3">
        <v>204</v>
      </c>
      <c r="N36" s="3">
        <v>212</v>
      </c>
      <c r="O36" s="3">
        <v>218</v>
      </c>
      <c r="P36" s="3">
        <v>225</v>
      </c>
    </row>
    <row r="37" spans="1:16" x14ac:dyDescent="0.25">
      <c r="A37" s="56" t="s">
        <v>924</v>
      </c>
      <c r="B37" s="3">
        <v>77</v>
      </c>
      <c r="C37" s="3">
        <v>111</v>
      </c>
      <c r="D37" s="3">
        <v>136</v>
      </c>
      <c r="E37" s="3">
        <v>156</v>
      </c>
      <c r="F37" s="3">
        <v>174</v>
      </c>
      <c r="G37" s="3">
        <v>190</v>
      </c>
      <c r="H37" s="3">
        <v>204</v>
      </c>
      <c r="I37" s="3">
        <v>216</v>
      </c>
      <c r="J37" s="3">
        <v>228</v>
      </c>
      <c r="K37" s="3">
        <v>239</v>
      </c>
      <c r="L37" s="3">
        <v>249</v>
      </c>
      <c r="M37" s="3">
        <v>259</v>
      </c>
      <c r="N37" s="3">
        <v>268</v>
      </c>
      <c r="O37" s="3">
        <v>277</v>
      </c>
      <c r="P37" s="3">
        <v>285</v>
      </c>
    </row>
    <row r="38" spans="1:16" x14ac:dyDescent="0.25">
      <c r="A38" s="56" t="s">
        <v>925</v>
      </c>
      <c r="B38" s="3">
        <v>102</v>
      </c>
      <c r="C38" s="3">
        <v>157</v>
      </c>
      <c r="D38" s="3">
        <v>195</v>
      </c>
      <c r="E38" s="3">
        <v>227</v>
      </c>
      <c r="F38" s="3">
        <v>254</v>
      </c>
      <c r="G38" s="3">
        <v>277</v>
      </c>
      <c r="H38" s="3">
        <v>299</v>
      </c>
      <c r="I38" s="3">
        <v>318</v>
      </c>
      <c r="J38" s="3">
        <v>336</v>
      </c>
      <c r="K38" s="3">
        <v>352</v>
      </c>
      <c r="L38" s="3">
        <v>368</v>
      </c>
      <c r="M38" s="3">
        <v>382</v>
      </c>
      <c r="N38" s="3">
        <v>396</v>
      </c>
      <c r="O38" s="3">
        <v>409</v>
      </c>
      <c r="P38" s="3">
        <v>421</v>
      </c>
    </row>
    <row r="39" spans="1:16" x14ac:dyDescent="0.25">
      <c r="A39" s="56" t="s">
        <v>926</v>
      </c>
      <c r="B39" s="3">
        <v>124</v>
      </c>
      <c r="C39" s="3">
        <v>206</v>
      </c>
      <c r="D39" s="3">
        <v>262</v>
      </c>
      <c r="E39" s="3">
        <v>307</v>
      </c>
      <c r="F39" s="3">
        <v>345</v>
      </c>
      <c r="G39" s="3">
        <v>378</v>
      </c>
      <c r="H39" s="3">
        <v>408</v>
      </c>
      <c r="I39" s="3">
        <v>435</v>
      </c>
      <c r="J39" s="3">
        <v>460</v>
      </c>
      <c r="K39" s="3">
        <v>484</v>
      </c>
      <c r="L39" s="3">
        <v>505</v>
      </c>
      <c r="M39" s="3">
        <v>526</v>
      </c>
      <c r="N39" s="3">
        <v>545</v>
      </c>
      <c r="O39" s="3">
        <v>563</v>
      </c>
      <c r="P39" s="3">
        <v>580</v>
      </c>
    </row>
    <row r="40" spans="1:16" x14ac:dyDescent="0.25">
      <c r="A40" s="56" t="s">
        <v>927</v>
      </c>
      <c r="B40" s="3">
        <v>137</v>
      </c>
      <c r="C40" s="3">
        <v>259</v>
      </c>
      <c r="D40" s="3">
        <v>338</v>
      </c>
      <c r="E40" s="3">
        <v>400</v>
      </c>
      <c r="F40" s="3">
        <v>452</v>
      </c>
      <c r="G40" s="3">
        <v>498</v>
      </c>
      <c r="H40" s="3">
        <v>539</v>
      </c>
      <c r="I40" s="3">
        <v>576</v>
      </c>
      <c r="J40" s="3">
        <v>610</v>
      </c>
      <c r="K40" s="3">
        <v>641</v>
      </c>
      <c r="L40" s="3">
        <v>671</v>
      </c>
      <c r="M40" s="3">
        <v>698</v>
      </c>
      <c r="N40" s="3">
        <v>725</v>
      </c>
      <c r="O40" s="3">
        <v>749</v>
      </c>
      <c r="P40" s="3">
        <v>773</v>
      </c>
    </row>
    <row r="41" spans="1:16" x14ac:dyDescent="0.25">
      <c r="A41" s="56" t="s">
        <v>928</v>
      </c>
      <c r="B41" s="3">
        <v>135</v>
      </c>
      <c r="C41" s="3">
        <v>318</v>
      </c>
      <c r="D41" s="3">
        <v>426</v>
      </c>
      <c r="E41" s="3">
        <v>510</v>
      </c>
      <c r="F41" s="3">
        <v>580</v>
      </c>
      <c r="G41" s="3">
        <v>641</v>
      </c>
      <c r="H41" s="3">
        <v>695</v>
      </c>
      <c r="I41" s="3">
        <v>744</v>
      </c>
      <c r="J41" s="3">
        <v>790</v>
      </c>
      <c r="K41" s="3">
        <v>832</v>
      </c>
      <c r="L41" s="3">
        <v>871</v>
      </c>
      <c r="M41" s="3">
        <v>907</v>
      </c>
      <c r="N41" s="3">
        <v>942</v>
      </c>
      <c r="O41" s="3">
        <v>975</v>
      </c>
      <c r="P41" s="3">
        <v>1006</v>
      </c>
    </row>
    <row r="42" spans="1:16" x14ac:dyDescent="0.25">
      <c r="A42" s="56" t="s">
        <v>929</v>
      </c>
      <c r="B42" s="3">
        <v>0</v>
      </c>
      <c r="C42" s="3">
        <v>412</v>
      </c>
      <c r="D42" s="3">
        <v>583</v>
      </c>
      <c r="E42" s="3">
        <v>711</v>
      </c>
      <c r="F42" s="3">
        <v>817</v>
      </c>
      <c r="G42" s="3">
        <v>909</v>
      </c>
      <c r="H42" s="3">
        <v>990</v>
      </c>
      <c r="I42" s="3">
        <v>1063</v>
      </c>
      <c r="J42" s="3">
        <v>1131</v>
      </c>
      <c r="K42" s="3">
        <v>1193</v>
      </c>
      <c r="L42" s="3">
        <v>1251</v>
      </c>
      <c r="M42" s="3">
        <v>1306</v>
      </c>
      <c r="N42" s="3">
        <v>1357</v>
      </c>
      <c r="O42" s="3">
        <v>1406</v>
      </c>
      <c r="P42" s="3">
        <v>1452</v>
      </c>
    </row>
    <row r="43" spans="1:16" x14ac:dyDescent="0.25">
      <c r="A43" s="56" t="s">
        <v>930</v>
      </c>
      <c r="B43" s="3">
        <v>0</v>
      </c>
      <c r="C43" s="3">
        <v>435</v>
      </c>
      <c r="D43" s="3">
        <v>627</v>
      </c>
      <c r="E43" s="3">
        <v>769</v>
      </c>
      <c r="F43" s="3">
        <v>885</v>
      </c>
      <c r="G43" s="3">
        <v>986</v>
      </c>
      <c r="H43" s="3">
        <v>1076</v>
      </c>
      <c r="I43" s="3">
        <v>1156</v>
      </c>
      <c r="J43" s="3">
        <v>1231</v>
      </c>
      <c r="K43" s="3">
        <v>1299</v>
      </c>
      <c r="L43" s="3">
        <v>1363</v>
      </c>
      <c r="M43" s="3">
        <v>1423</v>
      </c>
      <c r="N43" s="3">
        <v>1479</v>
      </c>
      <c r="O43" s="3">
        <v>1533</v>
      </c>
      <c r="P43" s="3">
        <v>1584</v>
      </c>
    </row>
    <row r="44" spans="1:16" x14ac:dyDescent="0.25">
      <c r="A44" s="56" t="s">
        <v>888</v>
      </c>
      <c r="B44" s="3">
        <v>115</v>
      </c>
      <c r="C44" s="3">
        <v>189</v>
      </c>
      <c r="D44" s="3">
        <v>241</v>
      </c>
      <c r="E44" s="3">
        <v>281</v>
      </c>
      <c r="F44" s="3">
        <v>316</v>
      </c>
      <c r="G44" s="3">
        <v>347</v>
      </c>
      <c r="H44" s="3">
        <v>374</v>
      </c>
      <c r="I44" s="3">
        <v>399</v>
      </c>
      <c r="J44" s="3">
        <v>422</v>
      </c>
      <c r="K44" s="3">
        <v>443</v>
      </c>
      <c r="L44" s="3">
        <v>463</v>
      </c>
      <c r="M44" s="3">
        <v>482</v>
      </c>
      <c r="N44" s="3">
        <v>499</v>
      </c>
      <c r="O44" s="3">
        <v>516</v>
      </c>
      <c r="P44" s="3">
        <v>532</v>
      </c>
    </row>
    <row r="45" spans="1:16" x14ac:dyDescent="0.25">
      <c r="A45" s="56" t="s">
        <v>931</v>
      </c>
      <c r="B45" s="3">
        <v>28</v>
      </c>
      <c r="C45" s="3">
        <v>39</v>
      </c>
      <c r="D45" s="3">
        <v>47</v>
      </c>
      <c r="E45" s="3">
        <v>53</v>
      </c>
      <c r="F45" s="3">
        <v>59</v>
      </c>
      <c r="G45" s="3">
        <v>64</v>
      </c>
      <c r="H45" s="3">
        <v>69</v>
      </c>
      <c r="I45" s="3">
        <v>73</v>
      </c>
      <c r="J45" s="3">
        <v>77</v>
      </c>
      <c r="K45" s="3">
        <v>81</v>
      </c>
      <c r="L45" s="3">
        <v>84</v>
      </c>
      <c r="M45" s="3">
        <v>87</v>
      </c>
      <c r="N45" s="3">
        <v>90</v>
      </c>
      <c r="O45" s="3">
        <v>93</v>
      </c>
      <c r="P45" s="3">
        <v>96</v>
      </c>
    </row>
    <row r="46" spans="1:16" x14ac:dyDescent="0.25">
      <c r="A46" s="56" t="s">
        <v>932</v>
      </c>
      <c r="B46" s="3">
        <v>43</v>
      </c>
      <c r="C46" s="3">
        <v>62</v>
      </c>
      <c r="D46" s="3">
        <v>76</v>
      </c>
      <c r="E46" s="3">
        <v>87</v>
      </c>
      <c r="F46" s="3">
        <v>97</v>
      </c>
      <c r="G46" s="3">
        <v>105</v>
      </c>
      <c r="H46" s="3">
        <v>113</v>
      </c>
      <c r="I46" s="3">
        <v>120</v>
      </c>
      <c r="J46" s="3">
        <v>127</v>
      </c>
      <c r="K46" s="3">
        <v>133</v>
      </c>
      <c r="L46" s="3">
        <v>139</v>
      </c>
      <c r="M46" s="3">
        <v>144</v>
      </c>
      <c r="N46" s="3">
        <v>149</v>
      </c>
      <c r="O46" s="3">
        <v>154</v>
      </c>
      <c r="P46" s="3">
        <v>158</v>
      </c>
    </row>
    <row r="47" spans="1:16" x14ac:dyDescent="0.25">
      <c r="A47" s="56" t="s">
        <v>933</v>
      </c>
      <c r="B47" s="3">
        <v>20</v>
      </c>
      <c r="C47" s="3">
        <v>27</v>
      </c>
      <c r="D47" s="3">
        <v>33</v>
      </c>
      <c r="E47" s="3">
        <v>38</v>
      </c>
      <c r="F47" s="3">
        <v>42</v>
      </c>
      <c r="G47" s="3">
        <v>45</v>
      </c>
      <c r="H47" s="3">
        <v>48</v>
      </c>
      <c r="I47" s="3">
        <v>51</v>
      </c>
      <c r="J47" s="3">
        <v>54</v>
      </c>
      <c r="K47" s="3">
        <v>56</v>
      </c>
      <c r="L47" s="3">
        <v>58</v>
      </c>
      <c r="M47" s="3">
        <v>60</v>
      </c>
      <c r="N47" s="3">
        <v>62</v>
      </c>
      <c r="O47" s="3">
        <v>64</v>
      </c>
      <c r="P47" s="3">
        <v>66</v>
      </c>
    </row>
    <row r="48" spans="1:16" x14ac:dyDescent="0.25">
      <c r="A48" s="56" t="s">
        <v>934</v>
      </c>
      <c r="B48" s="3">
        <v>35</v>
      </c>
      <c r="C48" s="3">
        <v>52</v>
      </c>
      <c r="D48" s="3">
        <v>64</v>
      </c>
      <c r="E48" s="3">
        <v>74</v>
      </c>
      <c r="F48" s="3">
        <v>83</v>
      </c>
      <c r="G48" s="3">
        <v>90</v>
      </c>
      <c r="H48" s="3">
        <v>97</v>
      </c>
      <c r="I48" s="3">
        <v>102</v>
      </c>
      <c r="J48" s="3">
        <v>108</v>
      </c>
      <c r="K48" s="3">
        <v>113</v>
      </c>
      <c r="L48" s="3">
        <v>118</v>
      </c>
      <c r="M48" s="3">
        <v>122</v>
      </c>
      <c r="N48" s="3">
        <v>126</v>
      </c>
      <c r="O48" s="3">
        <v>130</v>
      </c>
      <c r="P48" s="3">
        <v>133</v>
      </c>
    </row>
    <row r="49" spans="1:16" x14ac:dyDescent="0.25">
      <c r="A49" s="56" t="s">
        <v>935</v>
      </c>
      <c r="B49" s="3">
        <v>39</v>
      </c>
      <c r="C49" s="3">
        <v>59</v>
      </c>
      <c r="D49" s="3">
        <v>73</v>
      </c>
      <c r="E49" s="3">
        <v>85</v>
      </c>
      <c r="F49" s="3">
        <v>94</v>
      </c>
      <c r="G49" s="3">
        <v>103</v>
      </c>
      <c r="H49" s="3">
        <v>110</v>
      </c>
      <c r="I49" s="3">
        <v>117</v>
      </c>
      <c r="J49" s="3">
        <v>123</v>
      </c>
      <c r="K49" s="3">
        <v>129</v>
      </c>
      <c r="L49" s="3">
        <v>134</v>
      </c>
      <c r="M49" s="3">
        <v>139</v>
      </c>
      <c r="N49" s="3">
        <v>144</v>
      </c>
      <c r="O49" s="3">
        <v>148</v>
      </c>
      <c r="P49" s="3">
        <v>153</v>
      </c>
    </row>
    <row r="50" spans="1:16" x14ac:dyDescent="0.25">
      <c r="A50" s="56" t="s">
        <v>936</v>
      </c>
      <c r="B50" s="3">
        <v>51</v>
      </c>
      <c r="C50" s="3">
        <v>72</v>
      </c>
      <c r="D50" s="3">
        <v>88</v>
      </c>
      <c r="E50" s="3">
        <v>101</v>
      </c>
      <c r="F50" s="3">
        <v>113</v>
      </c>
      <c r="G50" s="3">
        <v>123</v>
      </c>
      <c r="H50" s="3">
        <v>132</v>
      </c>
      <c r="I50" s="3">
        <v>140</v>
      </c>
      <c r="J50" s="3">
        <v>148</v>
      </c>
      <c r="K50" s="3">
        <v>155</v>
      </c>
      <c r="L50" s="3">
        <v>161</v>
      </c>
      <c r="M50" s="3">
        <v>167</v>
      </c>
      <c r="N50" s="3">
        <v>173</v>
      </c>
      <c r="O50" s="3">
        <v>179</v>
      </c>
      <c r="P50" s="3">
        <v>184</v>
      </c>
    </row>
    <row r="51" spans="1:16" x14ac:dyDescent="0.25">
      <c r="A51" s="56" t="s">
        <v>896</v>
      </c>
      <c r="B51" s="3">
        <v>71</v>
      </c>
      <c r="C51" s="3">
        <v>102</v>
      </c>
      <c r="D51" s="3">
        <v>125</v>
      </c>
      <c r="E51" s="3">
        <v>144</v>
      </c>
      <c r="F51" s="3">
        <v>161</v>
      </c>
      <c r="G51" s="3">
        <v>175</v>
      </c>
      <c r="H51" s="3">
        <v>188</v>
      </c>
      <c r="I51" s="3">
        <v>200</v>
      </c>
      <c r="J51" s="3">
        <v>211</v>
      </c>
      <c r="K51" s="3">
        <v>221</v>
      </c>
      <c r="L51" s="3">
        <v>231</v>
      </c>
      <c r="M51" s="3">
        <v>240</v>
      </c>
      <c r="N51" s="3">
        <v>248</v>
      </c>
      <c r="O51" s="3">
        <v>256</v>
      </c>
      <c r="P51" s="3">
        <v>264</v>
      </c>
    </row>
    <row r="52" spans="1:16" x14ac:dyDescent="0.25">
      <c r="A52" s="56" t="s">
        <v>890</v>
      </c>
      <c r="B52" s="3">
        <v>92</v>
      </c>
      <c r="C52" s="3">
        <v>142</v>
      </c>
      <c r="D52" s="3">
        <v>177</v>
      </c>
      <c r="E52" s="3">
        <v>206</v>
      </c>
      <c r="F52" s="3">
        <v>230</v>
      </c>
      <c r="G52" s="3">
        <v>252</v>
      </c>
      <c r="H52" s="3">
        <v>271</v>
      </c>
      <c r="I52" s="3">
        <v>289</v>
      </c>
      <c r="J52" s="3">
        <v>305</v>
      </c>
      <c r="K52" s="3">
        <v>320</v>
      </c>
      <c r="L52" s="3">
        <v>334</v>
      </c>
      <c r="M52" s="3">
        <v>347</v>
      </c>
      <c r="N52" s="3">
        <v>360</v>
      </c>
      <c r="O52" s="3">
        <v>372</v>
      </c>
      <c r="P52" s="3">
        <v>383</v>
      </c>
    </row>
    <row r="53" spans="1:16" x14ac:dyDescent="0.25">
      <c r="A53" s="56" t="s">
        <v>937</v>
      </c>
      <c r="B53" s="3">
        <v>108</v>
      </c>
      <c r="C53" s="3">
        <v>180</v>
      </c>
      <c r="D53" s="3">
        <v>229</v>
      </c>
      <c r="E53" s="3">
        <v>268</v>
      </c>
      <c r="F53" s="3">
        <v>301</v>
      </c>
      <c r="G53" s="3">
        <v>330</v>
      </c>
      <c r="H53" s="3">
        <v>357</v>
      </c>
      <c r="I53" s="3">
        <v>380</v>
      </c>
      <c r="J53" s="3">
        <v>402</v>
      </c>
      <c r="K53" s="3">
        <v>423</v>
      </c>
      <c r="L53" s="3">
        <v>442</v>
      </c>
      <c r="M53" s="3">
        <v>460</v>
      </c>
      <c r="N53" s="3">
        <v>476</v>
      </c>
      <c r="O53" s="3">
        <v>492</v>
      </c>
      <c r="P53" s="3">
        <v>507</v>
      </c>
    </row>
    <row r="54" spans="1:16" x14ac:dyDescent="0.25">
      <c r="A54" s="56" t="s">
        <v>883</v>
      </c>
      <c r="B54" s="3">
        <v>123</v>
      </c>
      <c r="C54" s="3">
        <v>226</v>
      </c>
      <c r="D54" s="3">
        <v>293</v>
      </c>
      <c r="E54" s="3">
        <v>347</v>
      </c>
      <c r="F54" s="3">
        <v>391</v>
      </c>
      <c r="G54" s="3">
        <v>431</v>
      </c>
      <c r="H54" s="3">
        <v>466</v>
      </c>
      <c r="I54" s="3">
        <v>498</v>
      </c>
      <c r="J54" s="3">
        <v>527</v>
      </c>
      <c r="K54" s="3">
        <v>554</v>
      </c>
      <c r="L54" s="3">
        <v>580</v>
      </c>
      <c r="M54" s="3">
        <v>604</v>
      </c>
      <c r="N54" s="3">
        <v>626</v>
      </c>
      <c r="O54" s="3">
        <v>647</v>
      </c>
      <c r="P54" s="3">
        <v>668</v>
      </c>
    </row>
    <row r="55" spans="1:16" x14ac:dyDescent="0.25">
      <c r="A55" s="56" t="s">
        <v>938</v>
      </c>
      <c r="B55" s="3">
        <v>126</v>
      </c>
      <c r="C55" s="3">
        <v>271</v>
      </c>
      <c r="D55" s="3">
        <v>359</v>
      </c>
      <c r="E55" s="3">
        <v>428</v>
      </c>
      <c r="F55" s="3">
        <v>486</v>
      </c>
      <c r="G55" s="3">
        <v>537</v>
      </c>
      <c r="H55" s="3">
        <v>582</v>
      </c>
      <c r="I55" s="3">
        <v>623</v>
      </c>
      <c r="J55" s="3">
        <v>660</v>
      </c>
      <c r="K55" s="3">
        <v>695</v>
      </c>
      <c r="L55" s="3">
        <v>727</v>
      </c>
      <c r="M55" s="3">
        <v>758</v>
      </c>
      <c r="N55" s="3">
        <v>787</v>
      </c>
      <c r="O55" s="3">
        <v>814</v>
      </c>
      <c r="P55" s="3">
        <v>840</v>
      </c>
    </row>
    <row r="56" spans="1:16" x14ac:dyDescent="0.25">
      <c r="A56" s="56" t="s">
        <v>887</v>
      </c>
      <c r="B56" s="3">
        <v>122</v>
      </c>
      <c r="C56" s="3">
        <v>292</v>
      </c>
      <c r="D56" s="3">
        <v>392</v>
      </c>
      <c r="E56" s="3">
        <v>469</v>
      </c>
      <c r="F56" s="3">
        <v>534</v>
      </c>
      <c r="G56" s="3">
        <v>591</v>
      </c>
      <c r="H56" s="3">
        <v>641</v>
      </c>
      <c r="I56" s="3">
        <v>686</v>
      </c>
      <c r="J56" s="3">
        <v>728</v>
      </c>
      <c r="K56" s="3">
        <v>767</v>
      </c>
      <c r="L56" s="3">
        <v>803</v>
      </c>
      <c r="M56" s="3">
        <v>837</v>
      </c>
      <c r="N56" s="3">
        <v>869</v>
      </c>
      <c r="O56" s="3">
        <v>899</v>
      </c>
      <c r="P56" s="3">
        <v>928</v>
      </c>
    </row>
    <row r="57" spans="1:16" x14ac:dyDescent="0.25">
      <c r="A57" s="56" t="s">
        <v>939</v>
      </c>
      <c r="B57" s="3">
        <v>84</v>
      </c>
      <c r="C57" s="3">
        <v>345</v>
      </c>
      <c r="D57" s="3">
        <v>478</v>
      </c>
      <c r="E57" s="3">
        <v>578</v>
      </c>
      <c r="F57" s="3">
        <v>662</v>
      </c>
      <c r="G57" s="3">
        <v>734</v>
      </c>
      <c r="H57" s="3">
        <v>799</v>
      </c>
      <c r="I57" s="3">
        <v>857</v>
      </c>
      <c r="J57" s="3">
        <v>910</v>
      </c>
      <c r="K57" s="3">
        <v>960</v>
      </c>
      <c r="L57" s="3">
        <v>1006</v>
      </c>
      <c r="M57" s="3">
        <v>1049</v>
      </c>
      <c r="N57" s="3">
        <v>1090</v>
      </c>
      <c r="O57" s="3">
        <v>1129</v>
      </c>
      <c r="P57" s="3">
        <v>1166</v>
      </c>
    </row>
    <row r="58" spans="1:16" x14ac:dyDescent="0.25">
      <c r="A58" s="56" t="s">
        <v>884</v>
      </c>
      <c r="B58" s="3">
        <v>0</v>
      </c>
      <c r="C58" s="3">
        <v>392</v>
      </c>
      <c r="D58" s="3">
        <v>562</v>
      </c>
      <c r="E58" s="3">
        <v>689</v>
      </c>
      <c r="F58" s="3">
        <v>793</v>
      </c>
      <c r="G58" s="3">
        <v>883</v>
      </c>
      <c r="H58" s="3">
        <v>962</v>
      </c>
      <c r="I58" s="3">
        <v>1035</v>
      </c>
      <c r="J58" s="3">
        <v>1101</v>
      </c>
      <c r="K58" s="3">
        <v>1162</v>
      </c>
      <c r="L58" s="3">
        <v>1219</v>
      </c>
      <c r="M58" s="3">
        <v>1272</v>
      </c>
      <c r="N58" s="3">
        <v>1323</v>
      </c>
      <c r="O58" s="3">
        <v>1370</v>
      </c>
      <c r="P58" s="3">
        <v>1416</v>
      </c>
    </row>
    <row r="59" spans="1:16" x14ac:dyDescent="0.25">
      <c r="A59" s="56" t="s">
        <v>940</v>
      </c>
      <c r="B59" s="3">
        <v>65</v>
      </c>
      <c r="C59" s="3">
        <v>91</v>
      </c>
      <c r="D59" s="3">
        <v>111</v>
      </c>
      <c r="E59" s="3">
        <v>127</v>
      </c>
      <c r="F59" s="3">
        <v>141</v>
      </c>
      <c r="G59" s="3">
        <v>153</v>
      </c>
      <c r="H59" s="3">
        <v>165</v>
      </c>
      <c r="I59" s="3">
        <v>175</v>
      </c>
      <c r="J59" s="3">
        <v>184</v>
      </c>
      <c r="K59" s="3">
        <v>193</v>
      </c>
      <c r="L59" s="3">
        <v>201</v>
      </c>
      <c r="M59" s="3">
        <v>209</v>
      </c>
      <c r="N59" s="3">
        <v>216</v>
      </c>
      <c r="O59" s="3">
        <v>223</v>
      </c>
      <c r="P59" s="3">
        <v>229</v>
      </c>
    </row>
    <row r="60" spans="1:16" x14ac:dyDescent="0.25">
      <c r="A60" s="56" t="s">
        <v>941</v>
      </c>
      <c r="B60" s="3">
        <v>79</v>
      </c>
      <c r="C60" s="3">
        <v>114</v>
      </c>
      <c r="D60" s="3">
        <v>140</v>
      </c>
      <c r="E60" s="3">
        <v>162</v>
      </c>
      <c r="F60" s="3">
        <v>180</v>
      </c>
      <c r="G60" s="3">
        <v>196</v>
      </c>
      <c r="H60" s="3">
        <v>211</v>
      </c>
      <c r="I60" s="3">
        <v>224</v>
      </c>
      <c r="J60" s="3">
        <v>236</v>
      </c>
      <c r="K60" s="3">
        <v>248</v>
      </c>
      <c r="L60" s="3">
        <v>258</v>
      </c>
      <c r="M60" s="3">
        <v>268</v>
      </c>
      <c r="N60" s="3">
        <v>277</v>
      </c>
      <c r="O60" s="3">
        <v>286</v>
      </c>
      <c r="P60" s="3">
        <v>295</v>
      </c>
    </row>
    <row r="61" spans="1:16" x14ac:dyDescent="0.25">
      <c r="A61" s="56" t="s">
        <v>942</v>
      </c>
      <c r="B61" s="3">
        <v>104</v>
      </c>
      <c r="C61" s="3">
        <v>161</v>
      </c>
      <c r="D61" s="3">
        <v>201</v>
      </c>
      <c r="E61" s="3">
        <v>234</v>
      </c>
      <c r="F61" s="3">
        <v>261</v>
      </c>
      <c r="G61" s="3">
        <v>286</v>
      </c>
      <c r="H61" s="3">
        <v>308</v>
      </c>
      <c r="I61" s="3">
        <v>328</v>
      </c>
      <c r="J61" s="3">
        <v>346</v>
      </c>
      <c r="K61" s="3">
        <v>363</v>
      </c>
      <c r="L61" s="3">
        <v>379</v>
      </c>
      <c r="M61" s="3">
        <v>394</v>
      </c>
      <c r="N61" s="3">
        <v>408</v>
      </c>
      <c r="O61" s="3">
        <v>422</v>
      </c>
      <c r="P61" s="3">
        <v>435</v>
      </c>
    </row>
    <row r="62" spans="1:16" x14ac:dyDescent="0.25">
      <c r="A62" s="56" t="s">
        <v>943</v>
      </c>
      <c r="B62" s="3">
        <v>124</v>
      </c>
      <c r="C62" s="3">
        <v>206</v>
      </c>
      <c r="D62" s="3">
        <v>263</v>
      </c>
      <c r="E62" s="3">
        <v>308</v>
      </c>
      <c r="F62" s="3">
        <v>346</v>
      </c>
      <c r="G62" s="3">
        <v>379</v>
      </c>
      <c r="H62" s="3">
        <v>409</v>
      </c>
      <c r="I62" s="3">
        <v>437</v>
      </c>
      <c r="J62" s="3">
        <v>462</v>
      </c>
      <c r="K62" s="3">
        <v>485</v>
      </c>
      <c r="L62" s="3">
        <v>507</v>
      </c>
      <c r="M62" s="3">
        <v>527</v>
      </c>
      <c r="N62" s="3">
        <v>547</v>
      </c>
      <c r="O62" s="3">
        <v>565</v>
      </c>
      <c r="P62" s="3">
        <v>582</v>
      </c>
    </row>
    <row r="63" spans="1:16" x14ac:dyDescent="0.25">
      <c r="A63" s="56" t="s">
        <v>944</v>
      </c>
      <c r="B63" s="3">
        <v>136</v>
      </c>
      <c r="C63" s="3">
        <v>250</v>
      </c>
      <c r="D63" s="3">
        <v>325</v>
      </c>
      <c r="E63" s="3">
        <v>384</v>
      </c>
      <c r="F63" s="3">
        <v>433</v>
      </c>
      <c r="G63" s="3">
        <v>477</v>
      </c>
      <c r="H63" s="3">
        <v>516</v>
      </c>
      <c r="I63" s="3">
        <v>551</v>
      </c>
      <c r="J63" s="3">
        <v>583</v>
      </c>
      <c r="K63" s="3">
        <v>614</v>
      </c>
      <c r="L63" s="3">
        <v>642</v>
      </c>
      <c r="M63" s="3">
        <v>668</v>
      </c>
      <c r="N63" s="3">
        <v>693</v>
      </c>
      <c r="O63" s="3">
        <v>717</v>
      </c>
      <c r="P63" s="3">
        <v>739</v>
      </c>
    </row>
    <row r="64" spans="1:16" x14ac:dyDescent="0.25">
      <c r="A64" s="56" t="s">
        <v>945</v>
      </c>
      <c r="B64" s="3">
        <v>137</v>
      </c>
      <c r="C64" s="3">
        <v>252</v>
      </c>
      <c r="D64" s="3">
        <v>328</v>
      </c>
      <c r="E64" s="3">
        <v>387</v>
      </c>
      <c r="F64" s="3">
        <v>437</v>
      </c>
      <c r="G64" s="3">
        <v>481</v>
      </c>
      <c r="H64" s="3">
        <v>521</v>
      </c>
      <c r="I64" s="3">
        <v>556</v>
      </c>
      <c r="J64" s="3">
        <v>589</v>
      </c>
      <c r="K64" s="3">
        <v>619</v>
      </c>
      <c r="L64" s="3">
        <v>648</v>
      </c>
      <c r="M64" s="3">
        <v>674</v>
      </c>
      <c r="N64" s="3">
        <v>700</v>
      </c>
      <c r="O64" s="3">
        <v>723</v>
      </c>
      <c r="P64" s="3">
        <v>746</v>
      </c>
    </row>
    <row r="65" spans="1:16" x14ac:dyDescent="0.25">
      <c r="A65" s="56" t="s">
        <v>946</v>
      </c>
      <c r="B65" s="3">
        <v>134</v>
      </c>
      <c r="C65" s="3">
        <v>323</v>
      </c>
      <c r="D65" s="3">
        <v>433</v>
      </c>
      <c r="E65" s="3">
        <v>519</v>
      </c>
      <c r="F65" s="3">
        <v>590</v>
      </c>
      <c r="G65" s="3">
        <v>653</v>
      </c>
      <c r="H65" s="3">
        <v>708</v>
      </c>
      <c r="I65" s="3">
        <v>759</v>
      </c>
      <c r="J65" s="3">
        <v>805</v>
      </c>
      <c r="K65" s="3">
        <v>848</v>
      </c>
      <c r="L65" s="3">
        <v>887</v>
      </c>
      <c r="M65" s="3">
        <v>925</v>
      </c>
      <c r="N65" s="3">
        <v>960</v>
      </c>
      <c r="O65" s="3">
        <v>994</v>
      </c>
      <c r="P65" s="3">
        <v>1026</v>
      </c>
    </row>
    <row r="66" spans="1:16" x14ac:dyDescent="0.25">
      <c r="A66" s="56" t="s">
        <v>947</v>
      </c>
      <c r="B66" s="3">
        <v>0</v>
      </c>
      <c r="C66" s="3">
        <v>398</v>
      </c>
      <c r="D66" s="3">
        <v>560</v>
      </c>
      <c r="E66" s="3">
        <v>682</v>
      </c>
      <c r="F66" s="3">
        <v>783</v>
      </c>
      <c r="G66" s="3">
        <v>870</v>
      </c>
      <c r="H66" s="3">
        <v>948</v>
      </c>
      <c r="I66" s="3">
        <v>1018</v>
      </c>
      <c r="J66" s="3">
        <v>1082</v>
      </c>
      <c r="K66" s="3">
        <v>1142</v>
      </c>
      <c r="L66" s="3">
        <v>1197</v>
      </c>
      <c r="M66" s="3">
        <v>1249</v>
      </c>
      <c r="N66" s="3">
        <v>1298</v>
      </c>
      <c r="O66" s="3">
        <v>1345</v>
      </c>
      <c r="P66" s="3">
        <v>1389</v>
      </c>
    </row>
    <row r="67" spans="1:16" x14ac:dyDescent="0.25">
      <c r="A67" s="56" t="s">
        <v>948</v>
      </c>
      <c r="B67" s="3">
        <v>78</v>
      </c>
      <c r="C67" s="3">
        <v>112</v>
      </c>
      <c r="D67" s="3">
        <v>138</v>
      </c>
      <c r="E67" s="3">
        <v>159</v>
      </c>
      <c r="F67" s="3">
        <v>177</v>
      </c>
      <c r="G67" s="3">
        <v>193</v>
      </c>
      <c r="H67" s="3">
        <v>208</v>
      </c>
      <c r="I67" s="3">
        <v>221</v>
      </c>
      <c r="J67" s="3">
        <v>233</v>
      </c>
      <c r="K67" s="3">
        <v>244</v>
      </c>
      <c r="L67" s="3">
        <v>255</v>
      </c>
      <c r="M67" s="3">
        <v>264</v>
      </c>
      <c r="N67" s="3">
        <v>274</v>
      </c>
      <c r="O67" s="3">
        <v>283</v>
      </c>
      <c r="P67" s="3">
        <v>291</v>
      </c>
    </row>
    <row r="68" spans="1:16" x14ac:dyDescent="0.25">
      <c r="A68" s="56" t="s">
        <v>949</v>
      </c>
      <c r="B68" s="3">
        <v>103</v>
      </c>
      <c r="C68" s="3">
        <v>158</v>
      </c>
      <c r="D68" s="3">
        <v>198</v>
      </c>
      <c r="E68" s="3">
        <v>230</v>
      </c>
      <c r="F68" s="3">
        <v>258</v>
      </c>
      <c r="G68" s="3">
        <v>282</v>
      </c>
      <c r="H68" s="3">
        <v>304</v>
      </c>
      <c r="I68" s="3">
        <v>324</v>
      </c>
      <c r="J68" s="3">
        <v>342</v>
      </c>
      <c r="K68" s="3">
        <v>359</v>
      </c>
      <c r="L68" s="3">
        <v>375</v>
      </c>
      <c r="M68" s="3">
        <v>390</v>
      </c>
      <c r="N68" s="3">
        <v>404</v>
      </c>
      <c r="O68" s="3">
        <v>417</v>
      </c>
      <c r="P68" s="3">
        <v>430</v>
      </c>
    </row>
    <row r="69" spans="1:16" x14ac:dyDescent="0.25">
      <c r="A69" s="56" t="s">
        <v>950</v>
      </c>
      <c r="B69" s="3">
        <v>122</v>
      </c>
      <c r="C69" s="3">
        <v>204</v>
      </c>
      <c r="D69" s="3">
        <v>259</v>
      </c>
      <c r="E69" s="3">
        <v>304</v>
      </c>
      <c r="F69" s="3">
        <v>342</v>
      </c>
      <c r="G69" s="3">
        <v>375</v>
      </c>
      <c r="H69" s="3">
        <v>405</v>
      </c>
      <c r="I69" s="3">
        <v>432</v>
      </c>
      <c r="J69" s="3">
        <v>457</v>
      </c>
      <c r="K69" s="3">
        <v>480</v>
      </c>
      <c r="L69" s="3">
        <v>502</v>
      </c>
      <c r="M69" s="3">
        <v>522</v>
      </c>
      <c r="N69" s="3">
        <v>542</v>
      </c>
      <c r="O69" s="3">
        <v>560</v>
      </c>
      <c r="P69" s="3">
        <v>577</v>
      </c>
    </row>
    <row r="70" spans="1:16" x14ac:dyDescent="0.25">
      <c r="A70" s="56" t="s">
        <v>951</v>
      </c>
      <c r="B70" s="3">
        <v>135</v>
      </c>
      <c r="C70" s="3">
        <v>248</v>
      </c>
      <c r="D70" s="3">
        <v>322</v>
      </c>
      <c r="E70" s="3">
        <v>381</v>
      </c>
      <c r="F70" s="3">
        <v>430</v>
      </c>
      <c r="G70" s="3">
        <v>474</v>
      </c>
      <c r="H70" s="3">
        <v>512</v>
      </c>
      <c r="I70" s="3">
        <v>548</v>
      </c>
      <c r="J70" s="3">
        <v>580</v>
      </c>
      <c r="K70" s="3">
        <v>610</v>
      </c>
      <c r="L70" s="3">
        <v>638</v>
      </c>
      <c r="M70" s="3">
        <v>665</v>
      </c>
      <c r="N70" s="3">
        <v>689</v>
      </c>
      <c r="O70" s="3">
        <v>713</v>
      </c>
      <c r="P70" s="3">
        <v>736</v>
      </c>
    </row>
    <row r="71" spans="1:16" x14ac:dyDescent="0.25">
      <c r="A71" s="56" t="s">
        <v>952</v>
      </c>
      <c r="B71" s="3">
        <v>133</v>
      </c>
      <c r="C71" s="3">
        <v>319</v>
      </c>
      <c r="D71" s="3">
        <v>429</v>
      </c>
      <c r="E71" s="3">
        <v>514</v>
      </c>
      <c r="F71" s="3">
        <v>585</v>
      </c>
      <c r="G71" s="3">
        <v>647</v>
      </c>
      <c r="H71" s="3">
        <v>702</v>
      </c>
      <c r="I71" s="3">
        <v>752</v>
      </c>
      <c r="J71" s="3">
        <v>798</v>
      </c>
      <c r="K71" s="3">
        <v>841</v>
      </c>
      <c r="L71" s="3">
        <v>880</v>
      </c>
      <c r="M71" s="3">
        <v>918</v>
      </c>
      <c r="N71" s="3">
        <v>953</v>
      </c>
      <c r="O71" s="3">
        <v>986</v>
      </c>
      <c r="P71" s="3">
        <v>1018</v>
      </c>
    </row>
    <row r="72" spans="1:16" x14ac:dyDescent="0.25">
      <c r="A72" s="56" t="s">
        <v>880</v>
      </c>
      <c r="B72" s="3">
        <v>129</v>
      </c>
      <c r="C72" s="3">
        <v>334</v>
      </c>
      <c r="D72" s="3">
        <v>452</v>
      </c>
      <c r="E72" s="3">
        <v>543</v>
      </c>
      <c r="F72" s="3">
        <v>618</v>
      </c>
      <c r="G72" s="3">
        <v>684</v>
      </c>
      <c r="H72" s="3">
        <v>743</v>
      </c>
      <c r="I72" s="3">
        <v>797</v>
      </c>
      <c r="J72" s="3">
        <v>846</v>
      </c>
      <c r="K72" s="3">
        <v>891</v>
      </c>
      <c r="L72" s="3">
        <v>933</v>
      </c>
      <c r="M72" s="3">
        <v>973</v>
      </c>
      <c r="N72" s="3">
        <v>1011</v>
      </c>
      <c r="O72" s="3">
        <v>1046</v>
      </c>
      <c r="P72" s="3">
        <v>1080</v>
      </c>
    </row>
    <row r="73" spans="1:16" x14ac:dyDescent="0.25">
      <c r="A73" s="56" t="s">
        <v>953</v>
      </c>
      <c r="B73" s="3">
        <v>0</v>
      </c>
      <c r="C73" s="3">
        <v>423</v>
      </c>
      <c r="D73" s="3">
        <v>606</v>
      </c>
      <c r="E73" s="3">
        <v>742</v>
      </c>
      <c r="F73" s="3">
        <v>855</v>
      </c>
      <c r="G73" s="3">
        <v>952</v>
      </c>
      <c r="H73" s="3">
        <v>1038</v>
      </c>
      <c r="I73" s="3">
        <v>1116</v>
      </c>
      <c r="J73" s="3">
        <v>1187</v>
      </c>
      <c r="K73" s="3">
        <v>1253</v>
      </c>
      <c r="L73" s="3">
        <v>1315</v>
      </c>
      <c r="M73" s="3">
        <v>1373</v>
      </c>
      <c r="N73" s="3">
        <v>1428</v>
      </c>
      <c r="O73" s="3">
        <v>1480</v>
      </c>
      <c r="P73" s="3">
        <v>1529</v>
      </c>
    </row>
    <row r="74" spans="1:16" x14ac:dyDescent="0.25">
      <c r="A74" s="56" t="s">
        <v>954</v>
      </c>
      <c r="B74" s="3">
        <v>18</v>
      </c>
      <c r="C74" s="3">
        <v>25</v>
      </c>
      <c r="D74" s="3">
        <v>29</v>
      </c>
      <c r="E74" s="3">
        <v>33</v>
      </c>
      <c r="F74" s="3">
        <v>37</v>
      </c>
      <c r="G74" s="3">
        <v>40</v>
      </c>
      <c r="H74" s="3">
        <v>43</v>
      </c>
      <c r="I74" s="3">
        <v>45</v>
      </c>
      <c r="J74" s="3">
        <v>47</v>
      </c>
      <c r="K74" s="3">
        <v>49</v>
      </c>
      <c r="L74" s="3">
        <v>51</v>
      </c>
      <c r="M74" s="3">
        <v>53</v>
      </c>
      <c r="N74" s="3">
        <v>55</v>
      </c>
      <c r="O74" s="3">
        <v>56</v>
      </c>
      <c r="P74" s="3">
        <v>58</v>
      </c>
    </row>
    <row r="75" spans="1:16" x14ac:dyDescent="0.25">
      <c r="A75" s="56" t="s">
        <v>955</v>
      </c>
      <c r="B75" s="3">
        <v>21</v>
      </c>
      <c r="C75" s="3">
        <v>28</v>
      </c>
      <c r="D75" s="3">
        <v>34</v>
      </c>
      <c r="E75" s="3">
        <v>39</v>
      </c>
      <c r="F75" s="3">
        <v>43</v>
      </c>
      <c r="G75" s="3">
        <v>47</v>
      </c>
      <c r="H75" s="3">
        <v>50</v>
      </c>
      <c r="I75" s="3">
        <v>53</v>
      </c>
      <c r="J75" s="3">
        <v>56</v>
      </c>
      <c r="K75" s="3">
        <v>58</v>
      </c>
      <c r="L75" s="3">
        <v>61</v>
      </c>
      <c r="M75" s="3">
        <v>63</v>
      </c>
      <c r="N75" s="3">
        <v>65</v>
      </c>
      <c r="O75" s="3">
        <v>67</v>
      </c>
      <c r="P75" s="3">
        <v>69</v>
      </c>
    </row>
    <row r="76" spans="1:16" x14ac:dyDescent="0.25">
      <c r="A76" s="56" t="s">
        <v>956</v>
      </c>
      <c r="B76" s="3">
        <v>30</v>
      </c>
      <c r="C76" s="3">
        <v>41</v>
      </c>
      <c r="D76" s="3">
        <v>50</v>
      </c>
      <c r="E76" s="3">
        <v>57</v>
      </c>
      <c r="F76" s="3">
        <v>64</v>
      </c>
      <c r="G76" s="3">
        <v>69</v>
      </c>
      <c r="H76" s="3">
        <v>74</v>
      </c>
      <c r="I76" s="3">
        <v>79</v>
      </c>
      <c r="J76" s="3">
        <v>83</v>
      </c>
      <c r="K76" s="3">
        <v>87</v>
      </c>
      <c r="L76" s="3">
        <v>90</v>
      </c>
      <c r="M76" s="3">
        <v>94</v>
      </c>
      <c r="N76" s="3">
        <v>97</v>
      </c>
      <c r="O76" s="3">
        <v>100</v>
      </c>
      <c r="P76" s="3">
        <v>103</v>
      </c>
    </row>
    <row r="77" spans="1:16" x14ac:dyDescent="0.25">
      <c r="A77" s="55"/>
    </row>
    <row r="78" spans="1:16" x14ac:dyDescent="0.25">
      <c r="A78" s="55" t="s">
        <v>957</v>
      </c>
    </row>
    <row r="79" spans="1:16" x14ac:dyDescent="0.25">
      <c r="A79" t="s">
        <v>958</v>
      </c>
      <c r="B79">
        <v>66</v>
      </c>
    </row>
    <row r="80" spans="1:16" x14ac:dyDescent="0.25">
      <c r="A80" t="s">
        <v>959</v>
      </c>
      <c r="B80">
        <v>80</v>
      </c>
    </row>
    <row r="81" spans="1:2" x14ac:dyDescent="0.25">
      <c r="A81" t="s">
        <v>960</v>
      </c>
      <c r="B81">
        <v>0.5</v>
      </c>
    </row>
    <row r="82" spans="1:2" x14ac:dyDescent="0.25">
      <c r="A82" t="s">
        <v>961</v>
      </c>
      <c r="B82">
        <v>0.5</v>
      </c>
    </row>
    <row r="83" spans="1:2" x14ac:dyDescent="0.25">
      <c r="A83" t="s">
        <v>962</v>
      </c>
      <c r="B83">
        <v>1000</v>
      </c>
    </row>
    <row r="84" spans="1:2" x14ac:dyDescent="0.25">
      <c r="A84" t="s">
        <v>963</v>
      </c>
      <c r="B84">
        <v>100</v>
      </c>
    </row>
    <row r="85" spans="1:2" x14ac:dyDescent="0.25">
      <c r="A85" t="s">
        <v>964</v>
      </c>
      <c r="B85">
        <v>90</v>
      </c>
    </row>
    <row r="86" spans="1:2" x14ac:dyDescent="0.25">
      <c r="A86" t="s">
        <v>965</v>
      </c>
      <c r="B86">
        <v>40</v>
      </c>
    </row>
    <row r="87" spans="1:2" x14ac:dyDescent="0.25">
      <c r="A87" t="s">
        <v>966</v>
      </c>
      <c r="B87">
        <v>5</v>
      </c>
    </row>
    <row r="88" spans="1:2" x14ac:dyDescent="0.25">
      <c r="A88" t="s">
        <v>967</v>
      </c>
      <c r="B88">
        <v>0.2</v>
      </c>
    </row>
    <row r="89" spans="1:2" x14ac:dyDescent="0.25">
      <c r="A89" t="s">
        <v>968</v>
      </c>
      <c r="B89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&amp;R&amp;10Proc 638 annex B
issued 10/14</oddHeader>
    <oddFooter>&amp;R&amp;10&amp;P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F89"/>
  <sheetViews>
    <sheetView zoomScale="70" zoomScaleNormal="70" workbookViewId="0">
      <selection activeCell="B8" sqref="B8:P8"/>
    </sheetView>
  </sheetViews>
  <sheetFormatPr defaultRowHeight="15" x14ac:dyDescent="0.25"/>
  <cols>
    <col min="1" max="1" width="37.85546875" bestFit="1" customWidth="1"/>
  </cols>
  <sheetData>
    <row r="1" spans="1:32" x14ac:dyDescent="0.25">
      <c r="A1" s="55" t="s">
        <v>891</v>
      </c>
    </row>
    <row r="2" spans="1:32" x14ac:dyDescent="0.25">
      <c r="B2" s="55" t="s">
        <v>897</v>
      </c>
    </row>
    <row r="3" spans="1:32" x14ac:dyDescent="0.25">
      <c r="A3" s="56" t="s">
        <v>878</v>
      </c>
      <c r="B3" s="56">
        <v>50</v>
      </c>
      <c r="C3" s="56">
        <v>55</v>
      </c>
      <c r="D3" s="56">
        <v>60</v>
      </c>
      <c r="E3" s="56">
        <v>65</v>
      </c>
      <c r="F3" s="56">
        <v>70</v>
      </c>
      <c r="G3" s="56">
        <v>75</v>
      </c>
      <c r="H3" s="56">
        <v>80</v>
      </c>
      <c r="I3" s="56">
        <v>85</v>
      </c>
      <c r="J3" s="56">
        <v>90</v>
      </c>
      <c r="K3" s="56">
        <v>95</v>
      </c>
      <c r="L3" s="56">
        <v>100</v>
      </c>
      <c r="M3" s="56">
        <v>105</v>
      </c>
      <c r="N3" s="56">
        <v>110</v>
      </c>
      <c r="O3" s="56">
        <v>115</v>
      </c>
      <c r="P3" s="56">
        <v>120</v>
      </c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</row>
    <row r="4" spans="1:32" x14ac:dyDescent="0.25">
      <c r="A4" s="56" t="s">
        <v>898</v>
      </c>
      <c r="B4" s="3">
        <v>104</v>
      </c>
      <c r="C4" s="3">
        <v>110</v>
      </c>
      <c r="D4" s="3">
        <v>116</v>
      </c>
      <c r="E4" s="3">
        <v>121</v>
      </c>
      <c r="F4" s="3">
        <v>126</v>
      </c>
      <c r="G4" s="3">
        <v>130</v>
      </c>
      <c r="H4" s="3">
        <v>135</v>
      </c>
      <c r="I4" s="3">
        <v>139</v>
      </c>
      <c r="J4" s="3">
        <v>143</v>
      </c>
      <c r="K4" s="3">
        <v>146</v>
      </c>
      <c r="L4" s="3">
        <v>150</v>
      </c>
      <c r="M4" s="3">
        <v>153</v>
      </c>
      <c r="N4" s="3">
        <v>156</v>
      </c>
      <c r="O4" s="3">
        <v>159</v>
      </c>
      <c r="P4" s="3">
        <v>162</v>
      </c>
    </row>
    <row r="5" spans="1:32" x14ac:dyDescent="0.25">
      <c r="A5" s="56" t="s">
        <v>894</v>
      </c>
      <c r="B5" s="3">
        <v>147</v>
      </c>
      <c r="C5" s="3">
        <v>156</v>
      </c>
      <c r="D5" s="3">
        <v>164</v>
      </c>
      <c r="E5" s="3">
        <v>171</v>
      </c>
      <c r="F5" s="3">
        <v>178</v>
      </c>
      <c r="G5" s="3">
        <v>185</v>
      </c>
      <c r="H5" s="3">
        <v>191</v>
      </c>
      <c r="I5" s="3">
        <v>197</v>
      </c>
      <c r="J5" s="3">
        <v>202</v>
      </c>
      <c r="K5" s="3">
        <v>207</v>
      </c>
      <c r="L5" s="3">
        <v>212</v>
      </c>
      <c r="M5" s="3">
        <v>217</v>
      </c>
      <c r="N5" s="3">
        <v>222</v>
      </c>
      <c r="O5" s="3">
        <v>226</v>
      </c>
      <c r="P5" s="3">
        <v>230</v>
      </c>
    </row>
    <row r="6" spans="1:32" x14ac:dyDescent="0.25">
      <c r="A6" s="56" t="s">
        <v>895</v>
      </c>
      <c r="B6" s="3">
        <v>193</v>
      </c>
      <c r="C6" s="3">
        <v>204</v>
      </c>
      <c r="D6" s="3">
        <v>215</v>
      </c>
      <c r="E6" s="3">
        <v>225</v>
      </c>
      <c r="F6" s="3">
        <v>234</v>
      </c>
      <c r="G6" s="3">
        <v>242</v>
      </c>
      <c r="H6" s="3">
        <v>250</v>
      </c>
      <c r="I6" s="3">
        <v>258</v>
      </c>
      <c r="J6" s="3">
        <v>265</v>
      </c>
      <c r="K6" s="3">
        <v>272</v>
      </c>
      <c r="L6" s="3">
        <v>279</v>
      </c>
      <c r="M6" s="3">
        <v>285</v>
      </c>
      <c r="N6" s="3">
        <v>291</v>
      </c>
      <c r="O6" s="3">
        <v>297</v>
      </c>
      <c r="P6" s="3">
        <v>302</v>
      </c>
    </row>
    <row r="7" spans="1:32" x14ac:dyDescent="0.25">
      <c r="A7" s="56" t="s">
        <v>899</v>
      </c>
      <c r="B7" s="3">
        <v>268</v>
      </c>
      <c r="C7" s="3">
        <v>284</v>
      </c>
      <c r="D7" s="3">
        <v>299</v>
      </c>
      <c r="E7" s="3">
        <v>312</v>
      </c>
      <c r="F7" s="3">
        <v>325</v>
      </c>
      <c r="G7" s="3">
        <v>337</v>
      </c>
      <c r="H7" s="3">
        <v>348</v>
      </c>
      <c r="I7" s="3">
        <v>359</v>
      </c>
      <c r="J7" s="3">
        <v>369</v>
      </c>
      <c r="K7" s="3">
        <v>378</v>
      </c>
      <c r="L7" s="3">
        <v>388</v>
      </c>
      <c r="M7" s="3">
        <v>396</v>
      </c>
      <c r="N7" s="3">
        <v>405</v>
      </c>
      <c r="O7" s="3">
        <v>413</v>
      </c>
      <c r="P7" s="3">
        <v>420</v>
      </c>
    </row>
    <row r="8" spans="1:32" x14ac:dyDescent="0.25">
      <c r="A8" s="56" t="s">
        <v>886</v>
      </c>
      <c r="B8" s="3">
        <v>376</v>
      </c>
      <c r="C8" s="3">
        <v>398</v>
      </c>
      <c r="D8" s="3">
        <v>419</v>
      </c>
      <c r="E8" s="3">
        <v>438</v>
      </c>
      <c r="F8" s="3">
        <v>456</v>
      </c>
      <c r="G8" s="3">
        <v>472</v>
      </c>
      <c r="H8" s="3">
        <v>488</v>
      </c>
      <c r="I8" s="3">
        <v>503</v>
      </c>
      <c r="J8" s="3">
        <v>517</v>
      </c>
      <c r="K8" s="3">
        <v>531</v>
      </c>
      <c r="L8" s="3">
        <v>544</v>
      </c>
      <c r="M8" s="3">
        <v>556</v>
      </c>
      <c r="N8" s="3">
        <v>568</v>
      </c>
      <c r="O8" s="3">
        <v>579</v>
      </c>
      <c r="P8" s="3">
        <v>590</v>
      </c>
    </row>
    <row r="9" spans="1:32" x14ac:dyDescent="0.25">
      <c r="A9" s="56" t="s">
        <v>900</v>
      </c>
      <c r="B9" s="3">
        <v>491</v>
      </c>
      <c r="C9" s="3">
        <v>521</v>
      </c>
      <c r="D9" s="3">
        <v>547</v>
      </c>
      <c r="E9" s="3">
        <v>572</v>
      </c>
      <c r="F9" s="3">
        <v>596</v>
      </c>
      <c r="G9" s="3">
        <v>618</v>
      </c>
      <c r="H9" s="3">
        <v>638</v>
      </c>
      <c r="I9" s="3">
        <v>658</v>
      </c>
      <c r="J9" s="3">
        <v>676</v>
      </c>
      <c r="K9" s="3">
        <v>694</v>
      </c>
      <c r="L9" s="3">
        <v>711</v>
      </c>
      <c r="M9" s="3">
        <v>727</v>
      </c>
      <c r="N9" s="3">
        <v>743</v>
      </c>
      <c r="O9" s="3">
        <v>758</v>
      </c>
      <c r="P9" s="3">
        <v>772</v>
      </c>
    </row>
    <row r="10" spans="1:32" x14ac:dyDescent="0.25">
      <c r="A10" s="56" t="s">
        <v>901</v>
      </c>
      <c r="B10" s="3">
        <v>578</v>
      </c>
      <c r="C10" s="3">
        <v>613</v>
      </c>
      <c r="D10" s="3">
        <v>644</v>
      </c>
      <c r="E10" s="3">
        <v>674</v>
      </c>
      <c r="F10" s="3">
        <v>701</v>
      </c>
      <c r="G10" s="3">
        <v>727</v>
      </c>
      <c r="H10" s="3">
        <v>752</v>
      </c>
      <c r="I10" s="3">
        <v>775</v>
      </c>
      <c r="J10" s="3">
        <v>797</v>
      </c>
      <c r="K10" s="3">
        <v>817</v>
      </c>
      <c r="L10" s="3">
        <v>837</v>
      </c>
      <c r="M10" s="3">
        <v>856</v>
      </c>
      <c r="N10" s="3">
        <v>875</v>
      </c>
      <c r="O10" s="3">
        <v>893</v>
      </c>
      <c r="P10" s="3">
        <v>910</v>
      </c>
    </row>
    <row r="11" spans="1:32" x14ac:dyDescent="0.25">
      <c r="A11" s="56" t="s">
        <v>902</v>
      </c>
      <c r="B11" s="3">
        <v>676</v>
      </c>
      <c r="C11" s="3">
        <v>716</v>
      </c>
      <c r="D11" s="3">
        <v>753</v>
      </c>
      <c r="E11" s="3">
        <v>787</v>
      </c>
      <c r="F11" s="3">
        <v>819</v>
      </c>
      <c r="G11" s="3">
        <v>850</v>
      </c>
      <c r="H11" s="3">
        <v>878</v>
      </c>
      <c r="I11" s="3">
        <v>905</v>
      </c>
      <c r="J11" s="3">
        <v>931</v>
      </c>
      <c r="K11" s="3">
        <v>955</v>
      </c>
      <c r="L11" s="3">
        <v>979</v>
      </c>
      <c r="M11" s="3">
        <v>1001</v>
      </c>
      <c r="N11" s="3">
        <v>1023</v>
      </c>
      <c r="O11" s="3">
        <v>1043</v>
      </c>
      <c r="P11" s="3">
        <v>1063</v>
      </c>
    </row>
    <row r="12" spans="1:32" x14ac:dyDescent="0.25">
      <c r="A12" s="56" t="s">
        <v>903</v>
      </c>
      <c r="B12" s="3">
        <v>675</v>
      </c>
      <c r="C12" s="3">
        <v>715</v>
      </c>
      <c r="D12" s="3">
        <v>752</v>
      </c>
      <c r="E12" s="3">
        <v>786</v>
      </c>
      <c r="F12" s="3">
        <v>819</v>
      </c>
      <c r="G12" s="3">
        <v>849</v>
      </c>
      <c r="H12" s="3">
        <v>877</v>
      </c>
      <c r="I12" s="3">
        <v>904</v>
      </c>
      <c r="J12" s="3">
        <v>930</v>
      </c>
      <c r="K12" s="3">
        <v>954</v>
      </c>
      <c r="L12" s="3">
        <v>978</v>
      </c>
      <c r="M12" s="3">
        <v>1000</v>
      </c>
      <c r="N12" s="3">
        <v>1021</v>
      </c>
      <c r="O12" s="3">
        <v>1042</v>
      </c>
      <c r="P12" s="3">
        <v>1062</v>
      </c>
    </row>
    <row r="13" spans="1:32" x14ac:dyDescent="0.25">
      <c r="A13" s="56" t="s">
        <v>904</v>
      </c>
      <c r="B13" s="3">
        <v>758</v>
      </c>
      <c r="C13" s="3">
        <v>803</v>
      </c>
      <c r="D13" s="3">
        <v>845</v>
      </c>
      <c r="E13" s="3">
        <v>883</v>
      </c>
      <c r="F13" s="3">
        <v>919</v>
      </c>
      <c r="G13" s="3">
        <v>953</v>
      </c>
      <c r="H13" s="3">
        <v>985</v>
      </c>
      <c r="I13" s="3">
        <v>1015</v>
      </c>
      <c r="J13" s="3">
        <v>1044</v>
      </c>
      <c r="K13" s="3">
        <v>1072</v>
      </c>
      <c r="L13" s="3">
        <v>1098</v>
      </c>
      <c r="M13" s="3">
        <v>1123</v>
      </c>
      <c r="N13" s="3">
        <v>1147</v>
      </c>
      <c r="O13" s="3">
        <v>1171</v>
      </c>
      <c r="P13" s="3">
        <v>1193</v>
      </c>
    </row>
    <row r="14" spans="1:32" x14ac:dyDescent="0.25">
      <c r="A14" s="56" t="s">
        <v>905</v>
      </c>
      <c r="B14" s="3">
        <v>769</v>
      </c>
      <c r="C14" s="3">
        <v>815</v>
      </c>
      <c r="D14" s="3">
        <v>857</v>
      </c>
      <c r="E14" s="3">
        <v>896</v>
      </c>
      <c r="F14" s="3">
        <v>933</v>
      </c>
      <c r="G14" s="3">
        <v>967</v>
      </c>
      <c r="H14" s="3">
        <v>1000</v>
      </c>
      <c r="I14" s="3">
        <v>1031</v>
      </c>
      <c r="J14" s="3">
        <v>1060</v>
      </c>
      <c r="K14" s="3">
        <v>1088</v>
      </c>
      <c r="L14" s="3">
        <v>1115</v>
      </c>
      <c r="M14" s="3">
        <v>1140</v>
      </c>
      <c r="N14" s="3">
        <v>1165</v>
      </c>
      <c r="O14" s="3">
        <v>1188</v>
      </c>
      <c r="P14" s="3">
        <v>1211</v>
      </c>
    </row>
    <row r="15" spans="1:32" x14ac:dyDescent="0.25">
      <c r="A15" s="56" t="s">
        <v>906</v>
      </c>
      <c r="B15" s="3">
        <v>1035</v>
      </c>
      <c r="C15" s="3">
        <v>1096</v>
      </c>
      <c r="D15" s="3">
        <v>1153</v>
      </c>
      <c r="E15" s="3">
        <v>1206</v>
      </c>
      <c r="F15" s="3">
        <v>1255</v>
      </c>
      <c r="G15" s="3">
        <v>1302</v>
      </c>
      <c r="H15" s="3">
        <v>1345</v>
      </c>
      <c r="I15" s="3">
        <v>1387</v>
      </c>
      <c r="J15" s="3">
        <v>1427</v>
      </c>
      <c r="K15" s="3">
        <v>1464</v>
      </c>
      <c r="L15" s="3">
        <v>1500</v>
      </c>
      <c r="M15" s="3">
        <v>1535</v>
      </c>
      <c r="N15" s="3">
        <v>1569</v>
      </c>
      <c r="O15" s="3">
        <v>1601</v>
      </c>
      <c r="P15" s="3">
        <v>1632</v>
      </c>
    </row>
    <row r="16" spans="1:32" x14ac:dyDescent="0.25">
      <c r="A16" s="56" t="s">
        <v>907</v>
      </c>
      <c r="B16" s="3">
        <v>1145</v>
      </c>
      <c r="C16" s="3">
        <v>1213</v>
      </c>
      <c r="D16" s="3">
        <v>1275</v>
      </c>
      <c r="E16" s="3">
        <v>1334</v>
      </c>
      <c r="F16" s="3">
        <v>1388</v>
      </c>
      <c r="G16" s="3">
        <v>1440</v>
      </c>
      <c r="H16" s="3">
        <v>1488</v>
      </c>
      <c r="I16" s="3">
        <v>1534</v>
      </c>
      <c r="J16" s="3">
        <v>1578</v>
      </c>
      <c r="K16" s="3">
        <v>1620</v>
      </c>
      <c r="L16" s="3">
        <v>1660</v>
      </c>
      <c r="M16" s="3">
        <v>1699</v>
      </c>
      <c r="N16" s="3">
        <v>1736</v>
      </c>
      <c r="O16" s="3">
        <v>1771</v>
      </c>
      <c r="P16" s="3">
        <v>1806</v>
      </c>
    </row>
    <row r="17" spans="1:16" x14ac:dyDescent="0.25">
      <c r="A17" s="56" t="s">
        <v>908</v>
      </c>
      <c r="B17" s="3">
        <v>143</v>
      </c>
      <c r="C17" s="3">
        <v>151</v>
      </c>
      <c r="D17" s="3">
        <v>159</v>
      </c>
      <c r="E17" s="3">
        <v>166</v>
      </c>
      <c r="F17" s="3">
        <v>173</v>
      </c>
      <c r="G17" s="3">
        <v>179</v>
      </c>
      <c r="H17" s="3">
        <v>185</v>
      </c>
      <c r="I17" s="3">
        <v>190</v>
      </c>
      <c r="J17" s="3">
        <v>196</v>
      </c>
      <c r="K17" s="3">
        <v>201</v>
      </c>
      <c r="L17" s="3">
        <v>206</v>
      </c>
      <c r="M17" s="3">
        <v>210</v>
      </c>
      <c r="N17" s="3">
        <v>215</v>
      </c>
      <c r="O17" s="3">
        <v>219</v>
      </c>
      <c r="P17" s="3">
        <v>223</v>
      </c>
    </row>
    <row r="18" spans="1:16" x14ac:dyDescent="0.25">
      <c r="A18" s="56" t="s">
        <v>909</v>
      </c>
      <c r="B18" s="3">
        <v>165</v>
      </c>
      <c r="C18" s="3">
        <v>174</v>
      </c>
      <c r="D18" s="3">
        <v>183</v>
      </c>
      <c r="E18" s="3">
        <v>192</v>
      </c>
      <c r="F18" s="3">
        <v>199</v>
      </c>
      <c r="G18" s="3">
        <v>207</v>
      </c>
      <c r="H18" s="3">
        <v>213</v>
      </c>
      <c r="I18" s="3">
        <v>220</v>
      </c>
      <c r="J18" s="3">
        <v>226</v>
      </c>
      <c r="K18" s="3">
        <v>232</v>
      </c>
      <c r="L18" s="3">
        <v>237</v>
      </c>
      <c r="M18" s="3">
        <v>243</v>
      </c>
      <c r="N18" s="3">
        <v>248</v>
      </c>
      <c r="O18" s="3">
        <v>253</v>
      </c>
      <c r="P18" s="3">
        <v>257</v>
      </c>
    </row>
    <row r="19" spans="1:16" x14ac:dyDescent="0.25">
      <c r="A19" s="56" t="s">
        <v>910</v>
      </c>
      <c r="B19" s="3">
        <v>185</v>
      </c>
      <c r="C19" s="3">
        <v>196</v>
      </c>
      <c r="D19" s="3">
        <v>206</v>
      </c>
      <c r="E19" s="3">
        <v>215</v>
      </c>
      <c r="F19" s="3">
        <v>224</v>
      </c>
      <c r="G19" s="3">
        <v>232</v>
      </c>
      <c r="H19" s="3">
        <v>240</v>
      </c>
      <c r="I19" s="3">
        <v>247</v>
      </c>
      <c r="J19" s="3">
        <v>254</v>
      </c>
      <c r="K19" s="3">
        <v>260</v>
      </c>
      <c r="L19" s="3">
        <v>267</v>
      </c>
      <c r="M19" s="3">
        <v>273</v>
      </c>
      <c r="N19" s="3">
        <v>278</v>
      </c>
      <c r="O19" s="3">
        <v>284</v>
      </c>
      <c r="P19" s="3">
        <v>289</v>
      </c>
    </row>
    <row r="20" spans="1:16" x14ac:dyDescent="0.25">
      <c r="A20" s="56" t="s">
        <v>911</v>
      </c>
      <c r="B20" s="3">
        <v>192</v>
      </c>
      <c r="C20" s="3">
        <v>204</v>
      </c>
      <c r="D20" s="3">
        <v>214</v>
      </c>
      <c r="E20" s="3">
        <v>224</v>
      </c>
      <c r="F20" s="3">
        <v>233</v>
      </c>
      <c r="G20" s="3">
        <v>241</v>
      </c>
      <c r="H20" s="3">
        <v>249</v>
      </c>
      <c r="I20" s="3">
        <v>257</v>
      </c>
      <c r="J20" s="3">
        <v>264</v>
      </c>
      <c r="K20" s="3">
        <v>271</v>
      </c>
      <c r="L20" s="3">
        <v>277</v>
      </c>
      <c r="M20" s="3">
        <v>284</v>
      </c>
      <c r="N20" s="3">
        <v>289</v>
      </c>
      <c r="O20" s="3">
        <v>295</v>
      </c>
      <c r="P20" s="3">
        <v>301</v>
      </c>
    </row>
    <row r="21" spans="1:16" x14ac:dyDescent="0.25">
      <c r="A21" s="56" t="s">
        <v>912</v>
      </c>
      <c r="B21" s="3">
        <v>222</v>
      </c>
      <c r="C21" s="3">
        <v>235</v>
      </c>
      <c r="D21" s="3">
        <v>247</v>
      </c>
      <c r="E21" s="3">
        <v>259</v>
      </c>
      <c r="F21" s="3">
        <v>269</v>
      </c>
      <c r="G21" s="3">
        <v>279</v>
      </c>
      <c r="H21" s="3">
        <v>288</v>
      </c>
      <c r="I21" s="3">
        <v>297</v>
      </c>
      <c r="J21" s="3">
        <v>305</v>
      </c>
      <c r="K21" s="3">
        <v>313</v>
      </c>
      <c r="L21" s="3">
        <v>321</v>
      </c>
      <c r="M21" s="3">
        <v>328</v>
      </c>
      <c r="N21" s="3">
        <v>335</v>
      </c>
      <c r="O21" s="3">
        <v>341</v>
      </c>
      <c r="P21" s="3">
        <v>348</v>
      </c>
    </row>
    <row r="22" spans="1:16" x14ac:dyDescent="0.25">
      <c r="A22" s="56" t="s">
        <v>889</v>
      </c>
      <c r="B22" s="3">
        <v>282</v>
      </c>
      <c r="C22" s="3">
        <v>298</v>
      </c>
      <c r="D22" s="3">
        <v>314</v>
      </c>
      <c r="E22" s="3">
        <v>328</v>
      </c>
      <c r="F22" s="3">
        <v>341</v>
      </c>
      <c r="G22" s="3">
        <v>354</v>
      </c>
      <c r="H22" s="3">
        <v>366</v>
      </c>
      <c r="I22" s="3">
        <v>377</v>
      </c>
      <c r="J22" s="3">
        <v>387</v>
      </c>
      <c r="K22" s="3">
        <v>397</v>
      </c>
      <c r="L22" s="3">
        <v>407</v>
      </c>
      <c r="M22" s="3">
        <v>416</v>
      </c>
      <c r="N22" s="3">
        <v>425</v>
      </c>
      <c r="O22" s="3">
        <v>433</v>
      </c>
      <c r="P22" s="3">
        <v>441</v>
      </c>
    </row>
    <row r="23" spans="1:16" x14ac:dyDescent="0.25">
      <c r="A23" s="56" t="s">
        <v>913</v>
      </c>
      <c r="B23" s="3">
        <v>369</v>
      </c>
      <c r="C23" s="3">
        <v>390</v>
      </c>
      <c r="D23" s="3">
        <v>411</v>
      </c>
      <c r="E23" s="3">
        <v>429</v>
      </c>
      <c r="F23" s="3">
        <v>447</v>
      </c>
      <c r="G23" s="3">
        <v>463</v>
      </c>
      <c r="H23" s="3">
        <v>478</v>
      </c>
      <c r="I23" s="3">
        <v>493</v>
      </c>
      <c r="J23" s="3">
        <v>507</v>
      </c>
      <c r="K23" s="3">
        <v>520</v>
      </c>
      <c r="L23" s="3">
        <v>533</v>
      </c>
      <c r="M23" s="3">
        <v>545</v>
      </c>
      <c r="N23" s="3">
        <v>556</v>
      </c>
      <c r="O23" s="3">
        <v>567</v>
      </c>
      <c r="P23" s="3">
        <v>578</v>
      </c>
    </row>
    <row r="24" spans="1:16" x14ac:dyDescent="0.25">
      <c r="A24" s="56" t="s">
        <v>882</v>
      </c>
      <c r="B24" s="3">
        <v>384</v>
      </c>
      <c r="C24" s="3">
        <v>407</v>
      </c>
      <c r="D24" s="3">
        <v>428</v>
      </c>
      <c r="E24" s="3">
        <v>447</v>
      </c>
      <c r="F24" s="3">
        <v>466</v>
      </c>
      <c r="G24" s="3">
        <v>483</v>
      </c>
      <c r="H24" s="3">
        <v>499</v>
      </c>
      <c r="I24" s="3">
        <v>514</v>
      </c>
      <c r="J24" s="3">
        <v>528</v>
      </c>
      <c r="K24" s="3">
        <v>542</v>
      </c>
      <c r="L24" s="3">
        <v>555</v>
      </c>
      <c r="M24" s="3">
        <v>568</v>
      </c>
      <c r="N24" s="3">
        <v>580</v>
      </c>
      <c r="O24" s="3">
        <v>592</v>
      </c>
      <c r="P24" s="3">
        <v>603</v>
      </c>
    </row>
    <row r="25" spans="1:16" x14ac:dyDescent="0.25">
      <c r="A25" s="56" t="s">
        <v>914</v>
      </c>
      <c r="B25" s="3">
        <v>365</v>
      </c>
      <c r="C25" s="3">
        <v>386</v>
      </c>
      <c r="D25" s="3">
        <v>406</v>
      </c>
      <c r="E25" s="3">
        <v>425</v>
      </c>
      <c r="F25" s="3">
        <v>442</v>
      </c>
      <c r="G25" s="3">
        <v>458</v>
      </c>
      <c r="H25" s="3">
        <v>473</v>
      </c>
      <c r="I25" s="3">
        <v>488</v>
      </c>
      <c r="J25" s="3">
        <v>501</v>
      </c>
      <c r="K25" s="3">
        <v>514</v>
      </c>
      <c r="L25" s="3">
        <v>527</v>
      </c>
      <c r="M25" s="3">
        <v>539</v>
      </c>
      <c r="N25" s="3">
        <v>550</v>
      </c>
      <c r="O25" s="3">
        <v>561</v>
      </c>
      <c r="P25" s="3">
        <v>572</v>
      </c>
    </row>
    <row r="26" spans="1:16" x14ac:dyDescent="0.25">
      <c r="A26" s="56" t="s">
        <v>915</v>
      </c>
      <c r="B26" s="3">
        <v>455</v>
      </c>
      <c r="C26" s="3">
        <v>482</v>
      </c>
      <c r="D26" s="3">
        <v>507</v>
      </c>
      <c r="E26" s="3">
        <v>530</v>
      </c>
      <c r="F26" s="3">
        <v>552</v>
      </c>
      <c r="G26" s="3">
        <v>572</v>
      </c>
      <c r="H26" s="3">
        <v>591</v>
      </c>
      <c r="I26" s="3">
        <v>609</v>
      </c>
      <c r="J26" s="3">
        <v>626</v>
      </c>
      <c r="K26" s="3">
        <v>642</v>
      </c>
      <c r="L26" s="3">
        <v>658</v>
      </c>
      <c r="M26" s="3">
        <v>673</v>
      </c>
      <c r="N26" s="3">
        <v>687</v>
      </c>
      <c r="O26" s="3">
        <v>701</v>
      </c>
      <c r="P26" s="3">
        <v>714</v>
      </c>
    </row>
    <row r="27" spans="1:16" x14ac:dyDescent="0.25">
      <c r="A27" s="56" t="s">
        <v>916</v>
      </c>
      <c r="B27" s="3">
        <v>473</v>
      </c>
      <c r="C27" s="3">
        <v>501</v>
      </c>
      <c r="D27" s="3">
        <v>527</v>
      </c>
      <c r="E27" s="3">
        <v>551</v>
      </c>
      <c r="F27" s="3">
        <v>574</v>
      </c>
      <c r="G27" s="3">
        <v>595</v>
      </c>
      <c r="H27" s="3">
        <v>614</v>
      </c>
      <c r="I27" s="3">
        <v>633</v>
      </c>
      <c r="J27" s="3">
        <v>651</v>
      </c>
      <c r="K27" s="3">
        <v>668</v>
      </c>
      <c r="L27" s="3">
        <v>684</v>
      </c>
      <c r="M27" s="3">
        <v>700</v>
      </c>
      <c r="N27" s="3">
        <v>715</v>
      </c>
      <c r="O27" s="3">
        <v>729</v>
      </c>
      <c r="P27" s="3">
        <v>743</v>
      </c>
    </row>
    <row r="28" spans="1:16" x14ac:dyDescent="0.25">
      <c r="A28" s="56" t="s">
        <v>885</v>
      </c>
      <c r="B28" s="3">
        <v>532</v>
      </c>
      <c r="C28" s="3">
        <v>564</v>
      </c>
      <c r="D28" s="3">
        <v>593</v>
      </c>
      <c r="E28" s="3">
        <v>620</v>
      </c>
      <c r="F28" s="3">
        <v>645</v>
      </c>
      <c r="G28" s="3">
        <v>669</v>
      </c>
      <c r="H28" s="3">
        <v>691</v>
      </c>
      <c r="I28" s="3">
        <v>712</v>
      </c>
      <c r="J28" s="3">
        <v>732</v>
      </c>
      <c r="K28" s="3">
        <v>752</v>
      </c>
      <c r="L28" s="3">
        <v>770</v>
      </c>
      <c r="M28" s="3">
        <v>788</v>
      </c>
      <c r="N28" s="3">
        <v>804</v>
      </c>
      <c r="O28" s="3">
        <v>821</v>
      </c>
      <c r="P28" s="3">
        <v>836</v>
      </c>
    </row>
    <row r="29" spans="1:16" x14ac:dyDescent="0.25">
      <c r="A29" s="56" t="s">
        <v>917</v>
      </c>
      <c r="B29" s="3">
        <v>641</v>
      </c>
      <c r="C29" s="3">
        <v>679</v>
      </c>
      <c r="D29" s="3">
        <v>714</v>
      </c>
      <c r="E29" s="3">
        <v>746</v>
      </c>
      <c r="F29" s="3">
        <v>777</v>
      </c>
      <c r="G29" s="3">
        <v>805</v>
      </c>
      <c r="H29" s="3">
        <v>832</v>
      </c>
      <c r="I29" s="3">
        <v>858</v>
      </c>
      <c r="J29" s="3">
        <v>882</v>
      </c>
      <c r="K29" s="3">
        <v>905</v>
      </c>
      <c r="L29" s="3">
        <v>927</v>
      </c>
      <c r="M29" s="3">
        <v>949</v>
      </c>
      <c r="N29" s="3">
        <v>969</v>
      </c>
      <c r="O29" s="3">
        <v>989</v>
      </c>
      <c r="P29" s="3">
        <v>1008</v>
      </c>
    </row>
    <row r="30" spans="1:16" x14ac:dyDescent="0.25">
      <c r="A30" s="56" t="s">
        <v>879</v>
      </c>
      <c r="B30" s="3">
        <v>698</v>
      </c>
      <c r="C30" s="3">
        <v>739</v>
      </c>
      <c r="D30" s="3">
        <v>777</v>
      </c>
      <c r="E30" s="3">
        <v>812</v>
      </c>
      <c r="F30" s="3">
        <v>845</v>
      </c>
      <c r="G30" s="3">
        <v>876</v>
      </c>
      <c r="H30" s="3">
        <v>906</v>
      </c>
      <c r="I30" s="3">
        <v>934</v>
      </c>
      <c r="J30" s="3">
        <v>960</v>
      </c>
      <c r="K30" s="3">
        <v>985</v>
      </c>
      <c r="L30" s="3">
        <v>1009</v>
      </c>
      <c r="M30" s="3">
        <v>1033</v>
      </c>
      <c r="N30" s="3">
        <v>1055</v>
      </c>
      <c r="O30" s="3">
        <v>1076</v>
      </c>
      <c r="P30" s="3">
        <v>1097</v>
      </c>
    </row>
    <row r="31" spans="1:16" x14ac:dyDescent="0.25">
      <c r="A31" s="56" t="s">
        <v>918</v>
      </c>
      <c r="B31" s="3">
        <v>740</v>
      </c>
      <c r="C31" s="3">
        <v>783</v>
      </c>
      <c r="D31" s="3">
        <v>824</v>
      </c>
      <c r="E31" s="3">
        <v>861</v>
      </c>
      <c r="F31" s="3">
        <v>896</v>
      </c>
      <c r="G31" s="3">
        <v>929</v>
      </c>
      <c r="H31" s="3">
        <v>960</v>
      </c>
      <c r="I31" s="3">
        <v>990</v>
      </c>
      <c r="J31" s="3">
        <v>1018</v>
      </c>
      <c r="K31" s="3">
        <v>1045</v>
      </c>
      <c r="L31" s="3">
        <v>1070</v>
      </c>
      <c r="M31" s="3">
        <v>1095</v>
      </c>
      <c r="N31" s="3">
        <v>1119</v>
      </c>
      <c r="O31" s="3">
        <v>1141</v>
      </c>
      <c r="P31" s="3">
        <v>1163</v>
      </c>
    </row>
    <row r="32" spans="1:16" x14ac:dyDescent="0.25">
      <c r="A32" s="56" t="s">
        <v>919</v>
      </c>
      <c r="B32" s="3">
        <v>841</v>
      </c>
      <c r="C32" s="3">
        <v>891</v>
      </c>
      <c r="D32" s="3">
        <v>937</v>
      </c>
      <c r="E32" s="3">
        <v>979</v>
      </c>
      <c r="F32" s="3">
        <v>1019</v>
      </c>
      <c r="G32" s="3">
        <v>1057</v>
      </c>
      <c r="H32" s="3">
        <v>1092</v>
      </c>
      <c r="I32" s="3">
        <v>1126</v>
      </c>
      <c r="J32" s="3">
        <v>1158</v>
      </c>
      <c r="K32" s="3">
        <v>1188</v>
      </c>
      <c r="L32" s="3">
        <v>1218</v>
      </c>
      <c r="M32" s="3">
        <v>1246</v>
      </c>
      <c r="N32" s="3">
        <v>1273</v>
      </c>
      <c r="O32" s="3">
        <v>1299</v>
      </c>
      <c r="P32" s="3">
        <v>1324</v>
      </c>
    </row>
    <row r="33" spans="1:16" x14ac:dyDescent="0.25">
      <c r="A33" s="56" t="s">
        <v>920</v>
      </c>
      <c r="B33" s="3">
        <v>895</v>
      </c>
      <c r="C33" s="3">
        <v>948</v>
      </c>
      <c r="D33" s="3">
        <v>996</v>
      </c>
      <c r="E33" s="3">
        <v>1042</v>
      </c>
      <c r="F33" s="3">
        <v>1084</v>
      </c>
      <c r="G33" s="3">
        <v>1124</v>
      </c>
      <c r="H33" s="3">
        <v>1162</v>
      </c>
      <c r="I33" s="3">
        <v>1198</v>
      </c>
      <c r="J33" s="3">
        <v>1232</v>
      </c>
      <c r="K33" s="3">
        <v>1264</v>
      </c>
      <c r="L33" s="3">
        <v>1296</v>
      </c>
      <c r="M33" s="3">
        <v>1326</v>
      </c>
      <c r="N33" s="3">
        <v>1354</v>
      </c>
      <c r="O33" s="3">
        <v>1382</v>
      </c>
      <c r="P33" s="3">
        <v>1409</v>
      </c>
    </row>
    <row r="34" spans="1:16" x14ac:dyDescent="0.25">
      <c r="A34" s="56" t="s">
        <v>921</v>
      </c>
      <c r="B34" s="3">
        <v>1104</v>
      </c>
      <c r="C34" s="3">
        <v>1170</v>
      </c>
      <c r="D34" s="3">
        <v>1230</v>
      </c>
      <c r="E34" s="3">
        <v>1286</v>
      </c>
      <c r="F34" s="3">
        <v>1338</v>
      </c>
      <c r="G34" s="3">
        <v>1388</v>
      </c>
      <c r="H34" s="3">
        <v>1434</v>
      </c>
      <c r="I34" s="3">
        <v>1479</v>
      </c>
      <c r="J34" s="3">
        <v>1521</v>
      </c>
      <c r="K34" s="3">
        <v>1561</v>
      </c>
      <c r="L34" s="3">
        <v>1600</v>
      </c>
      <c r="M34" s="3">
        <v>1637</v>
      </c>
      <c r="N34" s="3">
        <v>1673</v>
      </c>
      <c r="O34" s="3">
        <v>1707</v>
      </c>
      <c r="P34" s="3">
        <v>1741</v>
      </c>
    </row>
    <row r="35" spans="1:16" x14ac:dyDescent="0.25">
      <c r="A35" s="56" t="s">
        <v>922</v>
      </c>
      <c r="B35" s="3">
        <v>115</v>
      </c>
      <c r="C35" s="3">
        <v>122</v>
      </c>
      <c r="D35" s="3">
        <v>128</v>
      </c>
      <c r="E35" s="3">
        <v>134</v>
      </c>
      <c r="F35" s="3">
        <v>139</v>
      </c>
      <c r="G35" s="3">
        <v>144</v>
      </c>
      <c r="H35" s="3">
        <v>149</v>
      </c>
      <c r="I35" s="3">
        <v>153</v>
      </c>
      <c r="J35" s="3">
        <v>158</v>
      </c>
      <c r="K35" s="3">
        <v>162</v>
      </c>
      <c r="L35" s="3">
        <v>165</v>
      </c>
      <c r="M35" s="3">
        <v>169</v>
      </c>
      <c r="N35" s="3">
        <v>173</v>
      </c>
      <c r="O35" s="3">
        <v>176</v>
      </c>
      <c r="P35" s="3">
        <v>179</v>
      </c>
    </row>
    <row r="36" spans="1:16" x14ac:dyDescent="0.25">
      <c r="A36" s="56" t="s">
        <v>923</v>
      </c>
      <c r="B36" s="3">
        <v>169</v>
      </c>
      <c r="C36" s="3">
        <v>179</v>
      </c>
      <c r="D36" s="3">
        <v>189</v>
      </c>
      <c r="E36" s="3">
        <v>197</v>
      </c>
      <c r="F36" s="3">
        <v>205</v>
      </c>
      <c r="G36" s="3">
        <v>212</v>
      </c>
      <c r="H36" s="3">
        <v>219</v>
      </c>
      <c r="I36" s="3">
        <v>226</v>
      </c>
      <c r="J36" s="3">
        <v>232</v>
      </c>
      <c r="K36" s="3">
        <v>238</v>
      </c>
      <c r="L36" s="3">
        <v>244</v>
      </c>
      <c r="M36" s="3">
        <v>250</v>
      </c>
      <c r="N36" s="3">
        <v>255</v>
      </c>
      <c r="O36" s="3">
        <v>260</v>
      </c>
      <c r="P36" s="3">
        <v>265</v>
      </c>
    </row>
    <row r="37" spans="1:16" x14ac:dyDescent="0.25">
      <c r="A37" s="56" t="s">
        <v>924</v>
      </c>
      <c r="B37" s="3">
        <v>215</v>
      </c>
      <c r="C37" s="3">
        <v>228</v>
      </c>
      <c r="D37" s="3">
        <v>240</v>
      </c>
      <c r="E37" s="3">
        <v>250</v>
      </c>
      <c r="F37" s="3">
        <v>261</v>
      </c>
      <c r="G37" s="3">
        <v>270</v>
      </c>
      <c r="H37" s="3">
        <v>279</v>
      </c>
      <c r="I37" s="3">
        <v>287</v>
      </c>
      <c r="J37" s="3">
        <v>295</v>
      </c>
      <c r="K37" s="3">
        <v>303</v>
      </c>
      <c r="L37" s="3">
        <v>310</v>
      </c>
      <c r="M37" s="3">
        <v>317</v>
      </c>
      <c r="N37" s="3">
        <v>324</v>
      </c>
      <c r="O37" s="3">
        <v>330</v>
      </c>
      <c r="P37" s="3">
        <v>336</v>
      </c>
    </row>
    <row r="38" spans="1:16" x14ac:dyDescent="0.25">
      <c r="A38" s="56" t="s">
        <v>925</v>
      </c>
      <c r="B38" s="3">
        <v>319</v>
      </c>
      <c r="C38" s="3">
        <v>338</v>
      </c>
      <c r="D38" s="3">
        <v>356</v>
      </c>
      <c r="E38" s="3">
        <v>372</v>
      </c>
      <c r="F38" s="3">
        <v>387</v>
      </c>
      <c r="G38" s="3">
        <v>401</v>
      </c>
      <c r="H38" s="3">
        <v>414</v>
      </c>
      <c r="I38" s="3">
        <v>427</v>
      </c>
      <c r="J38" s="3">
        <v>439</v>
      </c>
      <c r="K38" s="3">
        <v>450</v>
      </c>
      <c r="L38" s="3">
        <v>461</v>
      </c>
      <c r="M38" s="3">
        <v>472</v>
      </c>
      <c r="N38" s="3">
        <v>482</v>
      </c>
      <c r="O38" s="3">
        <v>491</v>
      </c>
      <c r="P38" s="3">
        <v>500</v>
      </c>
    </row>
    <row r="39" spans="1:16" x14ac:dyDescent="0.25">
      <c r="A39" s="56" t="s">
        <v>926</v>
      </c>
      <c r="B39" s="3">
        <v>442</v>
      </c>
      <c r="C39" s="3">
        <v>468</v>
      </c>
      <c r="D39" s="3">
        <v>492</v>
      </c>
      <c r="E39" s="3">
        <v>514</v>
      </c>
      <c r="F39" s="3">
        <v>535</v>
      </c>
      <c r="G39" s="3">
        <v>555</v>
      </c>
      <c r="H39" s="3">
        <v>573</v>
      </c>
      <c r="I39" s="3">
        <v>591</v>
      </c>
      <c r="J39" s="3">
        <v>607</v>
      </c>
      <c r="K39" s="3">
        <v>623</v>
      </c>
      <c r="L39" s="3">
        <v>638</v>
      </c>
      <c r="M39" s="3">
        <v>653</v>
      </c>
      <c r="N39" s="3">
        <v>666</v>
      </c>
      <c r="O39" s="3">
        <v>680</v>
      </c>
      <c r="P39" s="3">
        <v>693</v>
      </c>
    </row>
    <row r="40" spans="1:16" x14ac:dyDescent="0.25">
      <c r="A40" s="56" t="s">
        <v>927</v>
      </c>
      <c r="B40" s="3">
        <v>590</v>
      </c>
      <c r="C40" s="3">
        <v>625</v>
      </c>
      <c r="D40" s="3">
        <v>657</v>
      </c>
      <c r="E40" s="3">
        <v>687</v>
      </c>
      <c r="F40" s="3">
        <v>715</v>
      </c>
      <c r="G40" s="3">
        <v>741</v>
      </c>
      <c r="H40" s="3">
        <v>766</v>
      </c>
      <c r="I40" s="3">
        <v>790</v>
      </c>
      <c r="J40" s="3">
        <v>812</v>
      </c>
      <c r="K40" s="3">
        <v>833</v>
      </c>
      <c r="L40" s="3">
        <v>854</v>
      </c>
      <c r="M40" s="3">
        <v>873</v>
      </c>
      <c r="N40" s="3">
        <v>892</v>
      </c>
      <c r="O40" s="3">
        <v>910</v>
      </c>
      <c r="P40" s="3">
        <v>927</v>
      </c>
    </row>
    <row r="41" spans="1:16" x14ac:dyDescent="0.25">
      <c r="A41" s="56" t="s">
        <v>928</v>
      </c>
      <c r="B41" s="3">
        <v>771</v>
      </c>
      <c r="C41" s="3">
        <v>817</v>
      </c>
      <c r="D41" s="3">
        <v>859</v>
      </c>
      <c r="E41" s="3">
        <v>898</v>
      </c>
      <c r="F41" s="3">
        <v>935</v>
      </c>
      <c r="G41" s="3">
        <v>969</v>
      </c>
      <c r="H41" s="3">
        <v>1001</v>
      </c>
      <c r="I41" s="3">
        <v>1032</v>
      </c>
      <c r="J41" s="3">
        <v>1061</v>
      </c>
      <c r="K41" s="3">
        <v>1089</v>
      </c>
      <c r="L41" s="3">
        <v>1116</v>
      </c>
      <c r="M41" s="3">
        <v>1142</v>
      </c>
      <c r="N41" s="3">
        <v>1166</v>
      </c>
      <c r="O41" s="3">
        <v>1190</v>
      </c>
      <c r="P41" s="3">
        <v>1213</v>
      </c>
    </row>
    <row r="42" spans="1:16" x14ac:dyDescent="0.25">
      <c r="A42" s="56" t="s">
        <v>929</v>
      </c>
      <c r="B42" s="3">
        <v>1119</v>
      </c>
      <c r="C42" s="3">
        <v>1185</v>
      </c>
      <c r="D42" s="3">
        <v>1246</v>
      </c>
      <c r="E42" s="3">
        <v>1303</v>
      </c>
      <c r="F42" s="3">
        <v>1356</v>
      </c>
      <c r="G42" s="3">
        <v>1406</v>
      </c>
      <c r="H42" s="3">
        <v>1454</v>
      </c>
      <c r="I42" s="3">
        <v>1499</v>
      </c>
      <c r="J42" s="3">
        <v>1541</v>
      </c>
      <c r="K42" s="3">
        <v>1582</v>
      </c>
      <c r="L42" s="3">
        <v>1621</v>
      </c>
      <c r="M42" s="3">
        <v>1659</v>
      </c>
      <c r="N42" s="3">
        <v>1695</v>
      </c>
      <c r="O42" s="3">
        <v>1730</v>
      </c>
      <c r="P42" s="3">
        <v>1764</v>
      </c>
    </row>
    <row r="43" spans="1:16" x14ac:dyDescent="0.25">
      <c r="A43" s="56" t="s">
        <v>930</v>
      </c>
      <c r="B43" s="3">
        <v>1222</v>
      </c>
      <c r="C43" s="3">
        <v>1295</v>
      </c>
      <c r="D43" s="3">
        <v>1361</v>
      </c>
      <c r="E43" s="3">
        <v>1423</v>
      </c>
      <c r="F43" s="3">
        <v>1482</v>
      </c>
      <c r="G43" s="3">
        <v>1536</v>
      </c>
      <c r="H43" s="3">
        <v>1588</v>
      </c>
      <c r="I43" s="3">
        <v>1637</v>
      </c>
      <c r="J43" s="3">
        <v>1684</v>
      </c>
      <c r="K43" s="3">
        <v>1728</v>
      </c>
      <c r="L43" s="3">
        <v>1771</v>
      </c>
      <c r="M43" s="3">
        <v>1812</v>
      </c>
      <c r="N43" s="3">
        <v>1852</v>
      </c>
      <c r="O43" s="3">
        <v>1890</v>
      </c>
      <c r="P43" s="3">
        <v>1927</v>
      </c>
    </row>
    <row r="44" spans="1:16" x14ac:dyDescent="0.25">
      <c r="A44" s="56" t="s">
        <v>888</v>
      </c>
      <c r="B44" s="3">
        <v>405</v>
      </c>
      <c r="C44" s="3">
        <v>429</v>
      </c>
      <c r="D44" s="3">
        <v>451</v>
      </c>
      <c r="E44" s="3">
        <v>471</v>
      </c>
      <c r="F44" s="3">
        <v>490</v>
      </c>
      <c r="G44" s="3">
        <v>508</v>
      </c>
      <c r="H44" s="3">
        <v>525</v>
      </c>
      <c r="I44" s="3">
        <v>541</v>
      </c>
      <c r="J44" s="3">
        <v>556</v>
      </c>
      <c r="K44" s="3">
        <v>571</v>
      </c>
      <c r="L44" s="3">
        <v>585</v>
      </c>
      <c r="M44" s="3">
        <v>598</v>
      </c>
      <c r="N44" s="3">
        <v>611</v>
      </c>
      <c r="O44" s="3">
        <v>623</v>
      </c>
      <c r="P44" s="3">
        <v>635</v>
      </c>
    </row>
    <row r="45" spans="1:16" x14ac:dyDescent="0.25">
      <c r="A45" s="56" t="s">
        <v>931</v>
      </c>
      <c r="B45" s="3">
        <v>72</v>
      </c>
      <c r="C45" s="3">
        <v>76</v>
      </c>
      <c r="D45" s="3">
        <v>80</v>
      </c>
      <c r="E45" s="3">
        <v>84</v>
      </c>
      <c r="F45" s="3">
        <v>87</v>
      </c>
      <c r="G45" s="3">
        <v>90</v>
      </c>
      <c r="H45" s="3">
        <v>93</v>
      </c>
      <c r="I45" s="3">
        <v>96</v>
      </c>
      <c r="J45" s="3">
        <v>99</v>
      </c>
      <c r="K45" s="3">
        <v>101</v>
      </c>
      <c r="L45" s="3">
        <v>104</v>
      </c>
      <c r="M45" s="3">
        <v>106</v>
      </c>
      <c r="N45" s="3">
        <v>108</v>
      </c>
      <c r="O45" s="3">
        <v>110</v>
      </c>
      <c r="P45" s="3">
        <v>112</v>
      </c>
    </row>
    <row r="46" spans="1:16" x14ac:dyDescent="0.25">
      <c r="A46" s="56" t="s">
        <v>932</v>
      </c>
      <c r="B46" s="3">
        <v>119</v>
      </c>
      <c r="C46" s="3">
        <v>127</v>
      </c>
      <c r="D46" s="3">
        <v>133</v>
      </c>
      <c r="E46" s="3">
        <v>139</v>
      </c>
      <c r="F46" s="3">
        <v>145</v>
      </c>
      <c r="G46" s="3">
        <v>150</v>
      </c>
      <c r="H46" s="3">
        <v>155</v>
      </c>
      <c r="I46" s="3">
        <v>160</v>
      </c>
      <c r="J46" s="3">
        <v>164</v>
      </c>
      <c r="K46" s="3">
        <v>168</v>
      </c>
      <c r="L46" s="3">
        <v>172</v>
      </c>
      <c r="M46" s="3">
        <v>176</v>
      </c>
      <c r="N46" s="3">
        <v>180</v>
      </c>
      <c r="O46" s="3">
        <v>184</v>
      </c>
      <c r="P46" s="3">
        <v>187</v>
      </c>
    </row>
    <row r="47" spans="1:16" x14ac:dyDescent="0.25">
      <c r="A47" s="56" t="s">
        <v>933</v>
      </c>
      <c r="B47" s="3">
        <v>51</v>
      </c>
      <c r="C47" s="3">
        <v>54</v>
      </c>
      <c r="D47" s="3">
        <v>57</v>
      </c>
      <c r="E47" s="3">
        <v>59</v>
      </c>
      <c r="F47" s="3">
        <v>61</v>
      </c>
      <c r="G47" s="3">
        <v>63</v>
      </c>
      <c r="H47" s="3">
        <v>65</v>
      </c>
      <c r="I47" s="3">
        <v>67</v>
      </c>
      <c r="J47" s="3">
        <v>69</v>
      </c>
      <c r="K47" s="3">
        <v>70</v>
      </c>
      <c r="L47" s="3">
        <v>72</v>
      </c>
      <c r="M47" s="3">
        <v>73</v>
      </c>
      <c r="N47" s="3">
        <v>75</v>
      </c>
      <c r="O47" s="3">
        <v>76</v>
      </c>
      <c r="P47" s="3">
        <v>77</v>
      </c>
    </row>
    <row r="48" spans="1:16" x14ac:dyDescent="0.25">
      <c r="A48" s="56" t="s">
        <v>934</v>
      </c>
      <c r="B48" s="3">
        <v>104</v>
      </c>
      <c r="C48" s="3">
        <v>110</v>
      </c>
      <c r="D48" s="3">
        <v>116</v>
      </c>
      <c r="E48" s="3">
        <v>121</v>
      </c>
      <c r="F48" s="3">
        <v>125</v>
      </c>
      <c r="G48" s="3">
        <v>129</v>
      </c>
      <c r="H48" s="3">
        <v>133</v>
      </c>
      <c r="I48" s="3">
        <v>137</v>
      </c>
      <c r="J48" s="3">
        <v>141</v>
      </c>
      <c r="K48" s="3">
        <v>144</v>
      </c>
      <c r="L48" s="3">
        <v>147</v>
      </c>
      <c r="M48" s="3">
        <v>150</v>
      </c>
      <c r="N48" s="3">
        <v>153</v>
      </c>
      <c r="O48" s="3">
        <v>156</v>
      </c>
      <c r="P48" s="3">
        <v>158</v>
      </c>
    </row>
    <row r="49" spans="1:16" x14ac:dyDescent="0.25">
      <c r="A49" s="56" t="s">
        <v>935</v>
      </c>
      <c r="B49" s="3">
        <v>119</v>
      </c>
      <c r="C49" s="3">
        <v>126</v>
      </c>
      <c r="D49" s="3">
        <v>132</v>
      </c>
      <c r="E49" s="3">
        <v>138</v>
      </c>
      <c r="F49" s="3">
        <v>143</v>
      </c>
      <c r="G49" s="3">
        <v>148</v>
      </c>
      <c r="H49" s="3">
        <v>152</v>
      </c>
      <c r="I49" s="3">
        <v>157</v>
      </c>
      <c r="J49" s="3">
        <v>161</v>
      </c>
      <c r="K49" s="3">
        <v>165</v>
      </c>
      <c r="L49" s="3">
        <v>168</v>
      </c>
      <c r="M49" s="3">
        <v>172</v>
      </c>
      <c r="N49" s="3">
        <v>175</v>
      </c>
      <c r="O49" s="3">
        <v>178</v>
      </c>
      <c r="P49" s="3">
        <v>181</v>
      </c>
    </row>
    <row r="50" spans="1:16" x14ac:dyDescent="0.25">
      <c r="A50" s="56" t="s">
        <v>936</v>
      </c>
      <c r="B50" s="3">
        <v>139</v>
      </c>
      <c r="C50" s="3">
        <v>147</v>
      </c>
      <c r="D50" s="3">
        <v>155</v>
      </c>
      <c r="E50" s="3">
        <v>162</v>
      </c>
      <c r="F50" s="3">
        <v>168</v>
      </c>
      <c r="G50" s="3">
        <v>174</v>
      </c>
      <c r="H50" s="3">
        <v>180</v>
      </c>
      <c r="I50" s="3">
        <v>186</v>
      </c>
      <c r="J50" s="3">
        <v>191</v>
      </c>
      <c r="K50" s="3">
        <v>196</v>
      </c>
      <c r="L50" s="3">
        <v>200</v>
      </c>
      <c r="M50" s="3">
        <v>205</v>
      </c>
      <c r="N50" s="3">
        <v>209</v>
      </c>
      <c r="O50" s="3">
        <v>213</v>
      </c>
      <c r="P50" s="3">
        <v>217</v>
      </c>
    </row>
    <row r="51" spans="1:16" x14ac:dyDescent="0.25">
      <c r="A51" s="56" t="s">
        <v>896</v>
      </c>
      <c r="B51" s="3">
        <v>199</v>
      </c>
      <c r="C51" s="3">
        <v>211</v>
      </c>
      <c r="D51" s="3">
        <v>222</v>
      </c>
      <c r="E51" s="3">
        <v>232</v>
      </c>
      <c r="F51" s="3">
        <v>241</v>
      </c>
      <c r="G51" s="3">
        <v>250</v>
      </c>
      <c r="H51" s="3">
        <v>258</v>
      </c>
      <c r="I51" s="3">
        <v>266</v>
      </c>
      <c r="J51" s="3">
        <v>273</v>
      </c>
      <c r="K51" s="3">
        <v>281</v>
      </c>
      <c r="L51" s="3">
        <v>287</v>
      </c>
      <c r="M51" s="3">
        <v>294</v>
      </c>
      <c r="N51" s="3">
        <v>300</v>
      </c>
      <c r="O51" s="3">
        <v>306</v>
      </c>
      <c r="P51" s="3">
        <v>311</v>
      </c>
    </row>
    <row r="52" spans="1:16" x14ac:dyDescent="0.25">
      <c r="A52" s="56" t="s">
        <v>890</v>
      </c>
      <c r="B52" s="3">
        <v>290</v>
      </c>
      <c r="C52" s="3">
        <v>308</v>
      </c>
      <c r="D52" s="3">
        <v>323</v>
      </c>
      <c r="E52" s="3">
        <v>338</v>
      </c>
      <c r="F52" s="3">
        <v>352</v>
      </c>
      <c r="G52" s="3">
        <v>365</v>
      </c>
      <c r="H52" s="3">
        <v>377</v>
      </c>
      <c r="I52" s="3">
        <v>388</v>
      </c>
      <c r="J52" s="3">
        <v>399</v>
      </c>
      <c r="K52" s="3">
        <v>410</v>
      </c>
      <c r="L52" s="3">
        <v>419</v>
      </c>
      <c r="M52" s="3">
        <v>429</v>
      </c>
      <c r="N52" s="3">
        <v>438</v>
      </c>
      <c r="O52" s="3">
        <v>447</v>
      </c>
      <c r="P52" s="3">
        <v>455</v>
      </c>
    </row>
    <row r="53" spans="1:16" x14ac:dyDescent="0.25">
      <c r="A53" s="56" t="s">
        <v>937</v>
      </c>
      <c r="B53" s="3">
        <v>386</v>
      </c>
      <c r="C53" s="3">
        <v>409</v>
      </c>
      <c r="D53" s="3">
        <v>430</v>
      </c>
      <c r="E53" s="3">
        <v>450</v>
      </c>
      <c r="F53" s="3">
        <v>468</v>
      </c>
      <c r="G53" s="3">
        <v>485</v>
      </c>
      <c r="H53" s="3">
        <v>501</v>
      </c>
      <c r="I53" s="3">
        <v>516</v>
      </c>
      <c r="J53" s="3">
        <v>531</v>
      </c>
      <c r="K53" s="3">
        <v>545</v>
      </c>
      <c r="L53" s="3">
        <v>558</v>
      </c>
      <c r="M53" s="3">
        <v>571</v>
      </c>
      <c r="N53" s="3">
        <v>583</v>
      </c>
      <c r="O53" s="3">
        <v>594</v>
      </c>
      <c r="P53" s="3">
        <v>606</v>
      </c>
    </row>
    <row r="54" spans="1:16" x14ac:dyDescent="0.25">
      <c r="A54" s="56" t="s">
        <v>883</v>
      </c>
      <c r="B54" s="3">
        <v>510</v>
      </c>
      <c r="C54" s="3">
        <v>540</v>
      </c>
      <c r="D54" s="3">
        <v>568</v>
      </c>
      <c r="E54" s="3">
        <v>593</v>
      </c>
      <c r="F54" s="3">
        <v>618</v>
      </c>
      <c r="G54" s="3">
        <v>640</v>
      </c>
      <c r="H54" s="3">
        <v>662</v>
      </c>
      <c r="I54" s="3">
        <v>682</v>
      </c>
      <c r="J54" s="3">
        <v>701</v>
      </c>
      <c r="K54" s="3">
        <v>719</v>
      </c>
      <c r="L54" s="3">
        <v>737</v>
      </c>
      <c r="M54" s="3">
        <v>754</v>
      </c>
      <c r="N54" s="3">
        <v>770</v>
      </c>
      <c r="O54" s="3">
        <v>785</v>
      </c>
      <c r="P54" s="3">
        <v>800</v>
      </c>
    </row>
    <row r="55" spans="1:16" x14ac:dyDescent="0.25">
      <c r="A55" s="56" t="s">
        <v>938</v>
      </c>
      <c r="B55" s="3">
        <v>643</v>
      </c>
      <c r="C55" s="3">
        <v>681</v>
      </c>
      <c r="D55" s="3">
        <v>716</v>
      </c>
      <c r="E55" s="3">
        <v>749</v>
      </c>
      <c r="F55" s="3">
        <v>779</v>
      </c>
      <c r="G55" s="3">
        <v>808</v>
      </c>
      <c r="H55" s="3">
        <v>835</v>
      </c>
      <c r="I55" s="3">
        <v>860</v>
      </c>
      <c r="J55" s="3">
        <v>885</v>
      </c>
      <c r="K55" s="3">
        <v>908</v>
      </c>
      <c r="L55" s="3">
        <v>930</v>
      </c>
      <c r="M55" s="3">
        <v>952</v>
      </c>
      <c r="N55" s="3">
        <v>972</v>
      </c>
      <c r="O55" s="3">
        <v>992</v>
      </c>
      <c r="P55" s="3">
        <v>1011</v>
      </c>
    </row>
    <row r="56" spans="1:16" x14ac:dyDescent="0.25">
      <c r="A56" s="56" t="s">
        <v>887</v>
      </c>
      <c r="B56" s="3">
        <v>712</v>
      </c>
      <c r="C56" s="3">
        <v>754</v>
      </c>
      <c r="D56" s="3">
        <v>793</v>
      </c>
      <c r="E56" s="3">
        <v>829</v>
      </c>
      <c r="F56" s="3">
        <v>862</v>
      </c>
      <c r="G56" s="3">
        <v>894</v>
      </c>
      <c r="H56" s="3">
        <v>924</v>
      </c>
      <c r="I56" s="3">
        <v>953</v>
      </c>
      <c r="J56" s="3">
        <v>980</v>
      </c>
      <c r="K56" s="3">
        <v>1005</v>
      </c>
      <c r="L56" s="3">
        <v>1030</v>
      </c>
      <c r="M56" s="3">
        <v>1054</v>
      </c>
      <c r="N56" s="3">
        <v>1076</v>
      </c>
      <c r="O56" s="3">
        <v>1098</v>
      </c>
      <c r="P56" s="3">
        <v>1119</v>
      </c>
    </row>
    <row r="57" spans="1:16" x14ac:dyDescent="0.25">
      <c r="A57" s="56" t="s">
        <v>939</v>
      </c>
      <c r="B57" s="3">
        <v>897</v>
      </c>
      <c r="C57" s="3">
        <v>950</v>
      </c>
      <c r="D57" s="3">
        <v>999</v>
      </c>
      <c r="E57" s="3">
        <v>1044</v>
      </c>
      <c r="F57" s="3">
        <v>1087</v>
      </c>
      <c r="G57" s="3">
        <v>1127</v>
      </c>
      <c r="H57" s="3">
        <v>1165</v>
      </c>
      <c r="I57" s="3">
        <v>1201</v>
      </c>
      <c r="J57" s="3">
        <v>1235</v>
      </c>
      <c r="K57" s="3">
        <v>1267</v>
      </c>
      <c r="L57" s="3">
        <v>1299</v>
      </c>
      <c r="M57" s="3">
        <v>1329</v>
      </c>
      <c r="N57" s="3">
        <v>1357</v>
      </c>
      <c r="O57" s="3">
        <v>1385</v>
      </c>
      <c r="P57" s="3">
        <v>1412</v>
      </c>
    </row>
    <row r="58" spans="1:16" x14ac:dyDescent="0.25">
      <c r="A58" s="56" t="s">
        <v>884</v>
      </c>
      <c r="B58" s="3">
        <v>1092</v>
      </c>
      <c r="C58" s="3">
        <v>1157</v>
      </c>
      <c r="D58" s="3">
        <v>1217</v>
      </c>
      <c r="E58" s="3">
        <v>1272</v>
      </c>
      <c r="F58" s="3">
        <v>1324</v>
      </c>
      <c r="G58" s="3">
        <v>1373</v>
      </c>
      <c r="H58" s="3">
        <v>1419</v>
      </c>
      <c r="I58" s="3">
        <v>1463</v>
      </c>
      <c r="J58" s="3">
        <v>1505</v>
      </c>
      <c r="K58" s="3">
        <v>1545</v>
      </c>
      <c r="L58" s="3">
        <v>1583</v>
      </c>
      <c r="M58" s="3">
        <v>1620</v>
      </c>
      <c r="N58" s="3">
        <v>1655</v>
      </c>
      <c r="O58" s="3">
        <v>1689</v>
      </c>
      <c r="P58" s="3">
        <v>1722</v>
      </c>
    </row>
    <row r="59" spans="1:16" x14ac:dyDescent="0.25">
      <c r="A59" s="56" t="s">
        <v>940</v>
      </c>
      <c r="B59" s="3">
        <v>173</v>
      </c>
      <c r="C59" s="3">
        <v>183</v>
      </c>
      <c r="D59" s="3">
        <v>192</v>
      </c>
      <c r="E59" s="3">
        <v>201</v>
      </c>
      <c r="F59" s="3">
        <v>209</v>
      </c>
      <c r="G59" s="3">
        <v>217</v>
      </c>
      <c r="H59" s="3">
        <v>224</v>
      </c>
      <c r="I59" s="3">
        <v>231</v>
      </c>
      <c r="J59" s="3">
        <v>237</v>
      </c>
      <c r="K59" s="3">
        <v>243</v>
      </c>
      <c r="L59" s="3">
        <v>249</v>
      </c>
      <c r="M59" s="3">
        <v>255</v>
      </c>
      <c r="N59" s="3">
        <v>260</v>
      </c>
      <c r="O59" s="3">
        <v>265</v>
      </c>
      <c r="P59" s="3">
        <v>270</v>
      </c>
    </row>
    <row r="60" spans="1:16" x14ac:dyDescent="0.25">
      <c r="A60" s="56" t="s">
        <v>941</v>
      </c>
      <c r="B60" s="3">
        <v>223</v>
      </c>
      <c r="C60" s="3">
        <v>236</v>
      </c>
      <c r="D60" s="3">
        <v>248</v>
      </c>
      <c r="E60" s="3">
        <v>259</v>
      </c>
      <c r="F60" s="3">
        <v>270</v>
      </c>
      <c r="G60" s="3">
        <v>280</v>
      </c>
      <c r="H60" s="3">
        <v>289</v>
      </c>
      <c r="I60" s="3">
        <v>298</v>
      </c>
      <c r="J60" s="3">
        <v>306</v>
      </c>
      <c r="K60" s="3">
        <v>314</v>
      </c>
      <c r="L60" s="3">
        <v>321</v>
      </c>
      <c r="M60" s="3">
        <v>329</v>
      </c>
      <c r="N60" s="3">
        <v>336</v>
      </c>
      <c r="O60" s="3">
        <v>342</v>
      </c>
      <c r="P60" s="3">
        <v>349</v>
      </c>
    </row>
    <row r="61" spans="1:16" x14ac:dyDescent="0.25">
      <c r="A61" s="56" t="s">
        <v>942</v>
      </c>
      <c r="B61" s="3">
        <v>330</v>
      </c>
      <c r="C61" s="3">
        <v>349</v>
      </c>
      <c r="D61" s="3">
        <v>367</v>
      </c>
      <c r="E61" s="3">
        <v>384</v>
      </c>
      <c r="F61" s="3">
        <v>399</v>
      </c>
      <c r="G61" s="3">
        <v>414</v>
      </c>
      <c r="H61" s="3">
        <v>428</v>
      </c>
      <c r="I61" s="3">
        <v>441</v>
      </c>
      <c r="J61" s="3">
        <v>453</v>
      </c>
      <c r="K61" s="3">
        <v>465</v>
      </c>
      <c r="L61" s="3">
        <v>476</v>
      </c>
      <c r="M61" s="3">
        <v>487</v>
      </c>
      <c r="N61" s="3">
        <v>497</v>
      </c>
      <c r="O61" s="3">
        <v>507</v>
      </c>
      <c r="P61" s="3">
        <v>516</v>
      </c>
    </row>
    <row r="62" spans="1:16" x14ac:dyDescent="0.25">
      <c r="A62" s="56" t="s">
        <v>943</v>
      </c>
      <c r="B62" s="3">
        <v>443</v>
      </c>
      <c r="C62" s="3">
        <v>469</v>
      </c>
      <c r="D62" s="3">
        <v>494</v>
      </c>
      <c r="E62" s="3">
        <v>516</v>
      </c>
      <c r="F62" s="3">
        <v>537</v>
      </c>
      <c r="G62" s="3">
        <v>557</v>
      </c>
      <c r="H62" s="3">
        <v>575</v>
      </c>
      <c r="I62" s="3">
        <v>593</v>
      </c>
      <c r="J62" s="3">
        <v>609</v>
      </c>
      <c r="K62" s="3">
        <v>625</v>
      </c>
      <c r="L62" s="3">
        <v>640</v>
      </c>
      <c r="M62" s="3">
        <v>655</v>
      </c>
      <c r="N62" s="3">
        <v>669</v>
      </c>
      <c r="O62" s="3">
        <v>682</v>
      </c>
      <c r="P62" s="3">
        <v>695</v>
      </c>
    </row>
    <row r="63" spans="1:16" x14ac:dyDescent="0.25">
      <c r="A63" s="56" t="s">
        <v>944</v>
      </c>
      <c r="B63" s="3">
        <v>564</v>
      </c>
      <c r="C63" s="3">
        <v>597</v>
      </c>
      <c r="D63" s="3">
        <v>628</v>
      </c>
      <c r="E63" s="3">
        <v>657</v>
      </c>
      <c r="F63" s="3">
        <v>683</v>
      </c>
      <c r="G63" s="3">
        <v>709</v>
      </c>
      <c r="H63" s="3">
        <v>732</v>
      </c>
      <c r="I63" s="3">
        <v>755</v>
      </c>
      <c r="J63" s="3">
        <v>776</v>
      </c>
      <c r="K63" s="3">
        <v>796</v>
      </c>
      <c r="L63" s="3">
        <v>816</v>
      </c>
      <c r="M63" s="3">
        <v>834</v>
      </c>
      <c r="N63" s="3">
        <v>852</v>
      </c>
      <c r="O63" s="3">
        <v>869</v>
      </c>
      <c r="P63" s="3">
        <v>886</v>
      </c>
    </row>
    <row r="64" spans="1:16" x14ac:dyDescent="0.25">
      <c r="A64" s="56" t="s">
        <v>945</v>
      </c>
      <c r="B64" s="3">
        <v>569</v>
      </c>
      <c r="C64" s="3">
        <v>603</v>
      </c>
      <c r="D64" s="3">
        <v>634</v>
      </c>
      <c r="E64" s="3">
        <v>663</v>
      </c>
      <c r="F64" s="3">
        <v>690</v>
      </c>
      <c r="G64" s="3">
        <v>715</v>
      </c>
      <c r="H64" s="3">
        <v>739</v>
      </c>
      <c r="I64" s="3">
        <v>762</v>
      </c>
      <c r="J64" s="3">
        <v>783</v>
      </c>
      <c r="K64" s="3">
        <v>804</v>
      </c>
      <c r="L64" s="3">
        <v>823</v>
      </c>
      <c r="M64" s="3">
        <v>842</v>
      </c>
      <c r="N64" s="3">
        <v>860</v>
      </c>
      <c r="O64" s="3">
        <v>877</v>
      </c>
      <c r="P64" s="3">
        <v>894</v>
      </c>
    </row>
    <row r="65" spans="1:16" x14ac:dyDescent="0.25">
      <c r="A65" s="56" t="s">
        <v>946</v>
      </c>
      <c r="B65" s="3">
        <v>786</v>
      </c>
      <c r="C65" s="3">
        <v>833</v>
      </c>
      <c r="D65" s="3">
        <v>876</v>
      </c>
      <c r="E65" s="3">
        <v>916</v>
      </c>
      <c r="F65" s="3">
        <v>953</v>
      </c>
      <c r="G65" s="3">
        <v>988</v>
      </c>
      <c r="H65" s="3">
        <v>1021</v>
      </c>
      <c r="I65" s="3">
        <v>1053</v>
      </c>
      <c r="J65" s="3">
        <v>1082</v>
      </c>
      <c r="K65" s="3">
        <v>1111</v>
      </c>
      <c r="L65" s="3">
        <v>1138</v>
      </c>
      <c r="M65" s="3">
        <v>1164</v>
      </c>
      <c r="N65" s="3">
        <v>1189</v>
      </c>
      <c r="O65" s="3">
        <v>1214</v>
      </c>
      <c r="P65" s="3">
        <v>1237</v>
      </c>
    </row>
    <row r="66" spans="1:16" x14ac:dyDescent="0.25">
      <c r="A66" s="56" t="s">
        <v>947</v>
      </c>
      <c r="B66" s="3">
        <v>1070</v>
      </c>
      <c r="C66" s="3">
        <v>1133</v>
      </c>
      <c r="D66" s="3">
        <v>1192</v>
      </c>
      <c r="E66" s="3">
        <v>1246</v>
      </c>
      <c r="F66" s="3">
        <v>1297</v>
      </c>
      <c r="G66" s="3">
        <v>1345</v>
      </c>
      <c r="H66" s="3">
        <v>1390</v>
      </c>
      <c r="I66" s="3">
        <v>1433</v>
      </c>
      <c r="J66" s="3">
        <v>1474</v>
      </c>
      <c r="K66" s="3">
        <v>1513</v>
      </c>
      <c r="L66" s="3">
        <v>1550</v>
      </c>
      <c r="M66" s="3">
        <v>1586</v>
      </c>
      <c r="N66" s="3">
        <v>1621</v>
      </c>
      <c r="O66" s="3">
        <v>1654</v>
      </c>
      <c r="P66" s="3">
        <v>1686</v>
      </c>
    </row>
    <row r="67" spans="1:16" x14ac:dyDescent="0.25">
      <c r="A67" s="56" t="s">
        <v>948</v>
      </c>
      <c r="B67" s="3">
        <v>219</v>
      </c>
      <c r="C67" s="3">
        <v>232</v>
      </c>
      <c r="D67" s="3">
        <v>244</v>
      </c>
      <c r="E67" s="3">
        <v>255</v>
      </c>
      <c r="F67" s="3">
        <v>266</v>
      </c>
      <c r="G67" s="3">
        <v>276</v>
      </c>
      <c r="H67" s="3">
        <v>285</v>
      </c>
      <c r="I67" s="3">
        <v>293</v>
      </c>
      <c r="J67" s="3">
        <v>302</v>
      </c>
      <c r="K67" s="3">
        <v>309</v>
      </c>
      <c r="L67" s="3">
        <v>317</v>
      </c>
      <c r="M67" s="3">
        <v>324</v>
      </c>
      <c r="N67" s="3">
        <v>331</v>
      </c>
      <c r="O67" s="3">
        <v>338</v>
      </c>
      <c r="P67" s="3">
        <v>344</v>
      </c>
    </row>
    <row r="68" spans="1:16" x14ac:dyDescent="0.25">
      <c r="A68" s="56" t="s">
        <v>949</v>
      </c>
      <c r="B68" s="3">
        <v>325</v>
      </c>
      <c r="C68" s="3">
        <v>344</v>
      </c>
      <c r="D68" s="3">
        <v>362</v>
      </c>
      <c r="E68" s="3">
        <v>378</v>
      </c>
      <c r="F68" s="3">
        <v>394</v>
      </c>
      <c r="G68" s="3">
        <v>408</v>
      </c>
      <c r="H68" s="3">
        <v>422</v>
      </c>
      <c r="I68" s="3">
        <v>435</v>
      </c>
      <c r="J68" s="3">
        <v>447</v>
      </c>
      <c r="K68" s="3">
        <v>459</v>
      </c>
      <c r="L68" s="3">
        <v>470</v>
      </c>
      <c r="M68" s="3">
        <v>481</v>
      </c>
      <c r="N68" s="3">
        <v>491</v>
      </c>
      <c r="O68" s="3">
        <v>501</v>
      </c>
      <c r="P68" s="3">
        <v>510</v>
      </c>
    </row>
    <row r="69" spans="1:16" x14ac:dyDescent="0.25">
      <c r="A69" s="56" t="s">
        <v>950</v>
      </c>
      <c r="B69" s="3">
        <v>438</v>
      </c>
      <c r="C69" s="3">
        <v>464</v>
      </c>
      <c r="D69" s="3">
        <v>488</v>
      </c>
      <c r="E69" s="3">
        <v>510</v>
      </c>
      <c r="F69" s="3">
        <v>531</v>
      </c>
      <c r="G69" s="3">
        <v>551</v>
      </c>
      <c r="H69" s="3">
        <v>569</v>
      </c>
      <c r="I69" s="3">
        <v>586</v>
      </c>
      <c r="J69" s="3">
        <v>603</v>
      </c>
      <c r="K69" s="3">
        <v>619</v>
      </c>
      <c r="L69" s="3">
        <v>634</v>
      </c>
      <c r="M69" s="3">
        <v>649</v>
      </c>
      <c r="N69" s="3">
        <v>662</v>
      </c>
      <c r="O69" s="3">
        <v>676</v>
      </c>
      <c r="P69" s="3">
        <v>689</v>
      </c>
    </row>
    <row r="70" spans="1:16" x14ac:dyDescent="0.25">
      <c r="A70" s="56" t="s">
        <v>951</v>
      </c>
      <c r="B70" s="3">
        <v>560</v>
      </c>
      <c r="C70" s="3">
        <v>593</v>
      </c>
      <c r="D70" s="3">
        <v>624</v>
      </c>
      <c r="E70" s="3">
        <v>652</v>
      </c>
      <c r="F70" s="3">
        <v>679</v>
      </c>
      <c r="G70" s="3">
        <v>704</v>
      </c>
      <c r="H70" s="3">
        <v>728</v>
      </c>
      <c r="I70" s="3">
        <v>750</v>
      </c>
      <c r="J70" s="3">
        <v>771</v>
      </c>
      <c r="K70" s="3">
        <v>792</v>
      </c>
      <c r="L70" s="3">
        <v>811</v>
      </c>
      <c r="M70" s="3">
        <v>830</v>
      </c>
      <c r="N70" s="3">
        <v>848</v>
      </c>
      <c r="O70" s="3">
        <v>865</v>
      </c>
      <c r="P70" s="3">
        <v>882</v>
      </c>
    </row>
    <row r="71" spans="1:16" x14ac:dyDescent="0.25">
      <c r="A71" s="56" t="s">
        <v>952</v>
      </c>
      <c r="B71" s="3">
        <v>778</v>
      </c>
      <c r="C71" s="3">
        <v>825</v>
      </c>
      <c r="D71" s="3">
        <v>867</v>
      </c>
      <c r="E71" s="3">
        <v>907</v>
      </c>
      <c r="F71" s="3">
        <v>944</v>
      </c>
      <c r="G71" s="3">
        <v>979</v>
      </c>
      <c r="H71" s="3">
        <v>1012</v>
      </c>
      <c r="I71" s="3">
        <v>1044</v>
      </c>
      <c r="J71" s="3">
        <v>1073</v>
      </c>
      <c r="K71" s="3">
        <v>1102</v>
      </c>
      <c r="L71" s="3">
        <v>1129</v>
      </c>
      <c r="M71" s="3">
        <v>1155</v>
      </c>
      <c r="N71" s="3">
        <v>1180</v>
      </c>
      <c r="O71" s="3">
        <v>1205</v>
      </c>
      <c r="P71" s="3">
        <v>1228</v>
      </c>
    </row>
    <row r="72" spans="1:16" x14ac:dyDescent="0.25">
      <c r="A72" s="56" t="s">
        <v>880</v>
      </c>
      <c r="B72" s="3">
        <v>827</v>
      </c>
      <c r="C72" s="3">
        <v>876</v>
      </c>
      <c r="D72" s="3">
        <v>921</v>
      </c>
      <c r="E72" s="3">
        <v>963</v>
      </c>
      <c r="F72" s="3">
        <v>1003</v>
      </c>
      <c r="G72" s="3">
        <v>1040</v>
      </c>
      <c r="H72" s="3">
        <v>1075</v>
      </c>
      <c r="I72" s="3">
        <v>1108</v>
      </c>
      <c r="J72" s="3">
        <v>1140</v>
      </c>
      <c r="K72" s="3">
        <v>1170</v>
      </c>
      <c r="L72" s="3">
        <v>1199</v>
      </c>
      <c r="M72" s="3">
        <v>1227</v>
      </c>
      <c r="N72" s="3">
        <v>1253</v>
      </c>
      <c r="O72" s="3">
        <v>1279</v>
      </c>
      <c r="P72" s="3">
        <v>1304</v>
      </c>
    </row>
    <row r="73" spans="1:16" x14ac:dyDescent="0.25">
      <c r="A73" s="56" t="s">
        <v>953</v>
      </c>
      <c r="B73" s="3">
        <v>1176</v>
      </c>
      <c r="C73" s="3">
        <v>1246</v>
      </c>
      <c r="D73" s="3">
        <v>1311</v>
      </c>
      <c r="E73" s="3">
        <v>1371</v>
      </c>
      <c r="F73" s="3">
        <v>1427</v>
      </c>
      <c r="G73" s="3">
        <v>1480</v>
      </c>
      <c r="H73" s="3">
        <v>1530</v>
      </c>
      <c r="I73" s="3">
        <v>1578</v>
      </c>
      <c r="J73" s="3">
        <v>1623</v>
      </c>
      <c r="K73" s="3">
        <v>1667</v>
      </c>
      <c r="L73" s="3">
        <v>1708</v>
      </c>
      <c r="M73" s="3">
        <v>1748</v>
      </c>
      <c r="N73" s="3">
        <v>1787</v>
      </c>
      <c r="O73" s="3">
        <v>1824</v>
      </c>
      <c r="P73" s="3">
        <v>1860</v>
      </c>
    </row>
    <row r="74" spans="1:16" x14ac:dyDescent="0.25">
      <c r="A74" s="56" t="s">
        <v>954</v>
      </c>
      <c r="B74" s="3">
        <v>45</v>
      </c>
      <c r="C74" s="3">
        <v>47</v>
      </c>
      <c r="D74" s="3">
        <v>50</v>
      </c>
      <c r="E74" s="3">
        <v>52</v>
      </c>
      <c r="F74" s="3">
        <v>54</v>
      </c>
      <c r="G74" s="3">
        <v>56</v>
      </c>
      <c r="H74" s="3">
        <v>57</v>
      </c>
      <c r="I74" s="3">
        <v>59</v>
      </c>
      <c r="J74" s="3">
        <v>60</v>
      </c>
      <c r="K74" s="3">
        <v>62</v>
      </c>
      <c r="L74" s="3">
        <v>63</v>
      </c>
      <c r="M74" s="3">
        <v>64</v>
      </c>
      <c r="N74" s="3">
        <v>66</v>
      </c>
      <c r="O74" s="3">
        <v>67</v>
      </c>
      <c r="P74" s="3">
        <v>68</v>
      </c>
    </row>
    <row r="75" spans="1:16" x14ac:dyDescent="0.25">
      <c r="A75" s="56" t="s">
        <v>955</v>
      </c>
      <c r="B75" s="3">
        <v>53</v>
      </c>
      <c r="C75" s="3">
        <v>56</v>
      </c>
      <c r="D75" s="3">
        <v>59</v>
      </c>
      <c r="E75" s="3">
        <v>62</v>
      </c>
      <c r="F75" s="3">
        <v>64</v>
      </c>
      <c r="G75" s="3">
        <v>66</v>
      </c>
      <c r="H75" s="3">
        <v>68</v>
      </c>
      <c r="I75" s="3">
        <v>70</v>
      </c>
      <c r="J75" s="3">
        <v>72</v>
      </c>
      <c r="K75" s="3">
        <v>73</v>
      </c>
      <c r="L75" s="3">
        <v>75</v>
      </c>
      <c r="M75" s="3">
        <v>77</v>
      </c>
      <c r="N75" s="3">
        <v>78</v>
      </c>
      <c r="O75" s="3">
        <v>79</v>
      </c>
      <c r="P75" s="3">
        <v>81</v>
      </c>
    </row>
    <row r="76" spans="1:16" x14ac:dyDescent="0.25">
      <c r="A76" s="56" t="s">
        <v>956</v>
      </c>
      <c r="B76" s="3">
        <v>77</v>
      </c>
      <c r="C76" s="3">
        <v>82</v>
      </c>
      <c r="D76" s="3">
        <v>86</v>
      </c>
      <c r="E76" s="3">
        <v>90</v>
      </c>
      <c r="F76" s="3">
        <v>94</v>
      </c>
      <c r="G76" s="3">
        <v>97</v>
      </c>
      <c r="H76" s="3">
        <v>101</v>
      </c>
      <c r="I76" s="3">
        <v>104</v>
      </c>
      <c r="J76" s="3">
        <v>107</v>
      </c>
      <c r="K76" s="3">
        <v>109</v>
      </c>
      <c r="L76" s="3">
        <v>112</v>
      </c>
      <c r="M76" s="3">
        <v>114</v>
      </c>
      <c r="N76" s="3">
        <v>117</v>
      </c>
      <c r="O76" s="3">
        <v>119</v>
      </c>
      <c r="P76" s="3">
        <v>121</v>
      </c>
    </row>
    <row r="77" spans="1:16" x14ac:dyDescent="0.25">
      <c r="A77" s="55"/>
    </row>
    <row r="78" spans="1:16" x14ac:dyDescent="0.25">
      <c r="A78" s="55" t="s">
        <v>957</v>
      </c>
    </row>
    <row r="79" spans="1:16" x14ac:dyDescent="0.25">
      <c r="A79" t="s">
        <v>958</v>
      </c>
      <c r="B79">
        <v>66</v>
      </c>
    </row>
    <row r="80" spans="1:16" x14ac:dyDescent="0.25">
      <c r="A80" t="s">
        <v>959</v>
      </c>
      <c r="B80">
        <v>80</v>
      </c>
    </row>
    <row r="81" spans="1:2" x14ac:dyDescent="0.25">
      <c r="A81" t="s">
        <v>960</v>
      </c>
      <c r="B81">
        <v>0.5</v>
      </c>
    </row>
    <row r="82" spans="1:2" x14ac:dyDescent="0.25">
      <c r="A82" t="s">
        <v>961</v>
      </c>
      <c r="B82">
        <v>0.5</v>
      </c>
    </row>
    <row r="83" spans="1:2" x14ac:dyDescent="0.25">
      <c r="A83" t="s">
        <v>962</v>
      </c>
      <c r="B83">
        <v>0</v>
      </c>
    </row>
    <row r="84" spans="1:2" x14ac:dyDescent="0.25">
      <c r="A84" t="s">
        <v>963</v>
      </c>
      <c r="B84">
        <v>0</v>
      </c>
    </row>
    <row r="85" spans="1:2" x14ac:dyDescent="0.25">
      <c r="A85" t="s">
        <v>964</v>
      </c>
      <c r="B85">
        <v>90</v>
      </c>
    </row>
    <row r="86" spans="1:2" x14ac:dyDescent="0.25">
      <c r="A86" t="s">
        <v>965</v>
      </c>
      <c r="B86">
        <v>15</v>
      </c>
    </row>
    <row r="87" spans="1:2" x14ac:dyDescent="0.25">
      <c r="A87" t="s">
        <v>966</v>
      </c>
      <c r="B87">
        <v>-5</v>
      </c>
    </row>
    <row r="88" spans="1:2" x14ac:dyDescent="0.25">
      <c r="A88" t="s">
        <v>967</v>
      </c>
      <c r="B88">
        <v>0.2</v>
      </c>
    </row>
    <row r="89" spans="1:2" x14ac:dyDescent="0.25">
      <c r="A89" t="s">
        <v>968</v>
      </c>
      <c r="B89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&amp;R&amp;10Proc 638 annex B
issued 10/14</oddHeader>
    <oddFooter>&amp;R&amp;10&amp;P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AF89"/>
  <sheetViews>
    <sheetView zoomScale="70" zoomScaleNormal="70" workbookViewId="0">
      <selection activeCell="B8" sqref="B8:P8"/>
    </sheetView>
  </sheetViews>
  <sheetFormatPr defaultRowHeight="15" x14ac:dyDescent="0.25"/>
  <cols>
    <col min="1" max="1" width="37.85546875" bestFit="1" customWidth="1"/>
  </cols>
  <sheetData>
    <row r="1" spans="1:32" x14ac:dyDescent="0.25">
      <c r="A1" s="55" t="s">
        <v>970</v>
      </c>
    </row>
    <row r="2" spans="1:32" x14ac:dyDescent="0.25">
      <c r="B2" s="66" t="s">
        <v>897</v>
      </c>
      <c r="C2" s="67"/>
      <c r="D2" s="67"/>
      <c r="E2" s="67"/>
      <c r="F2" s="67"/>
      <c r="G2" s="67"/>
    </row>
    <row r="3" spans="1:32" x14ac:dyDescent="0.25">
      <c r="A3" s="56" t="s">
        <v>878</v>
      </c>
      <c r="B3" s="56">
        <v>50</v>
      </c>
      <c r="C3" s="56">
        <v>55</v>
      </c>
      <c r="D3" s="56">
        <v>60</v>
      </c>
      <c r="E3" s="56">
        <v>65</v>
      </c>
      <c r="F3" s="56">
        <v>70</v>
      </c>
      <c r="G3" s="56">
        <v>75</v>
      </c>
      <c r="H3" s="56">
        <v>80</v>
      </c>
      <c r="I3" s="56">
        <v>85</v>
      </c>
      <c r="J3" s="56">
        <v>90</v>
      </c>
      <c r="K3" s="56">
        <v>95</v>
      </c>
      <c r="L3" s="56">
        <v>100</v>
      </c>
      <c r="M3" s="56">
        <v>105</v>
      </c>
      <c r="N3" s="56">
        <v>110</v>
      </c>
      <c r="O3" s="56">
        <v>115</v>
      </c>
      <c r="P3" s="56">
        <v>120</v>
      </c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</row>
    <row r="4" spans="1:32" x14ac:dyDescent="0.25">
      <c r="A4" s="56" t="s">
        <v>898</v>
      </c>
      <c r="B4" s="3">
        <v>37</v>
      </c>
      <c r="C4" s="3">
        <v>54</v>
      </c>
      <c r="D4" s="3">
        <v>66</v>
      </c>
      <c r="E4" s="3">
        <v>77</v>
      </c>
      <c r="F4" s="3">
        <v>85</v>
      </c>
      <c r="G4" s="3">
        <v>93</v>
      </c>
      <c r="H4" s="3">
        <v>100</v>
      </c>
      <c r="I4" s="3">
        <v>107</v>
      </c>
      <c r="J4" s="3">
        <v>113</v>
      </c>
      <c r="K4" s="3">
        <v>118</v>
      </c>
      <c r="L4" s="3">
        <v>123</v>
      </c>
      <c r="M4" s="3">
        <v>128</v>
      </c>
      <c r="N4" s="3">
        <v>132</v>
      </c>
      <c r="O4" s="3">
        <v>137</v>
      </c>
      <c r="P4" s="3">
        <v>141</v>
      </c>
    </row>
    <row r="5" spans="1:32" x14ac:dyDescent="0.25">
      <c r="A5" s="56" t="s">
        <v>894</v>
      </c>
      <c r="B5" s="3">
        <v>47</v>
      </c>
      <c r="C5" s="3">
        <v>73</v>
      </c>
      <c r="D5" s="3">
        <v>92</v>
      </c>
      <c r="E5" s="3">
        <v>107</v>
      </c>
      <c r="F5" s="3">
        <v>119</v>
      </c>
      <c r="G5" s="3">
        <v>131</v>
      </c>
      <c r="H5" s="3">
        <v>141</v>
      </c>
      <c r="I5" s="3">
        <v>150</v>
      </c>
      <c r="J5" s="3">
        <v>159</v>
      </c>
      <c r="K5" s="3">
        <v>166</v>
      </c>
      <c r="L5" s="3">
        <v>174</v>
      </c>
      <c r="M5" s="3">
        <v>181</v>
      </c>
      <c r="N5" s="3">
        <v>187</v>
      </c>
      <c r="O5" s="3">
        <v>193</v>
      </c>
      <c r="P5" s="3">
        <v>199</v>
      </c>
    </row>
    <row r="6" spans="1:32" x14ac:dyDescent="0.25">
      <c r="A6" s="56" t="s">
        <v>895</v>
      </c>
      <c r="B6" s="3">
        <v>55</v>
      </c>
      <c r="C6" s="3">
        <v>92</v>
      </c>
      <c r="D6" s="3">
        <v>117</v>
      </c>
      <c r="E6" s="3">
        <v>137</v>
      </c>
      <c r="F6" s="3">
        <v>155</v>
      </c>
      <c r="G6" s="3">
        <v>170</v>
      </c>
      <c r="H6" s="3">
        <v>183</v>
      </c>
      <c r="I6" s="3">
        <v>196</v>
      </c>
      <c r="J6" s="3">
        <v>207</v>
      </c>
      <c r="K6" s="3">
        <v>217</v>
      </c>
      <c r="L6" s="3">
        <v>227</v>
      </c>
      <c r="M6" s="3">
        <v>237</v>
      </c>
      <c r="N6" s="3">
        <v>245</v>
      </c>
      <c r="O6" s="3">
        <v>254</v>
      </c>
      <c r="P6" s="3">
        <v>261</v>
      </c>
    </row>
    <row r="7" spans="1:32" x14ac:dyDescent="0.25">
      <c r="A7" s="56" t="s">
        <v>899</v>
      </c>
      <c r="B7" s="3">
        <v>62</v>
      </c>
      <c r="C7" s="3">
        <v>120</v>
      </c>
      <c r="D7" s="3">
        <v>157</v>
      </c>
      <c r="E7" s="3">
        <v>187</v>
      </c>
      <c r="F7" s="3">
        <v>211</v>
      </c>
      <c r="G7" s="3">
        <v>233</v>
      </c>
      <c r="H7" s="3">
        <v>252</v>
      </c>
      <c r="I7" s="3">
        <v>270</v>
      </c>
      <c r="J7" s="3">
        <v>286</v>
      </c>
      <c r="K7" s="3">
        <v>301</v>
      </c>
      <c r="L7" s="3">
        <v>315</v>
      </c>
      <c r="M7" s="3">
        <v>328</v>
      </c>
      <c r="N7" s="3">
        <v>340</v>
      </c>
      <c r="O7" s="3">
        <v>352</v>
      </c>
      <c r="P7" s="3">
        <v>363</v>
      </c>
    </row>
    <row r="8" spans="1:32" x14ac:dyDescent="0.25">
      <c r="A8" s="56" t="s">
        <v>886</v>
      </c>
      <c r="B8" s="3">
        <v>54</v>
      </c>
      <c r="C8" s="3">
        <v>155</v>
      </c>
      <c r="D8" s="3">
        <v>211</v>
      </c>
      <c r="E8" s="3">
        <v>254</v>
      </c>
      <c r="F8" s="3">
        <v>290</v>
      </c>
      <c r="G8" s="3">
        <v>322</v>
      </c>
      <c r="H8" s="3">
        <v>349</v>
      </c>
      <c r="I8" s="3">
        <v>375</v>
      </c>
      <c r="J8" s="3">
        <v>398</v>
      </c>
      <c r="K8" s="3">
        <v>419</v>
      </c>
      <c r="L8" s="3">
        <v>439</v>
      </c>
      <c r="M8" s="3">
        <v>458</v>
      </c>
      <c r="N8" s="3">
        <v>476</v>
      </c>
      <c r="O8" s="3">
        <v>493</v>
      </c>
      <c r="P8" s="3">
        <v>509</v>
      </c>
    </row>
    <row r="9" spans="1:32" x14ac:dyDescent="0.25">
      <c r="A9" s="56" t="s">
        <v>900</v>
      </c>
      <c r="B9" s="3">
        <v>0</v>
      </c>
      <c r="C9" s="3">
        <v>186</v>
      </c>
      <c r="D9" s="3">
        <v>265</v>
      </c>
      <c r="E9" s="3">
        <v>324</v>
      </c>
      <c r="F9" s="3">
        <v>373</v>
      </c>
      <c r="G9" s="3">
        <v>415</v>
      </c>
      <c r="H9" s="3">
        <v>452</v>
      </c>
      <c r="I9" s="3">
        <v>486</v>
      </c>
      <c r="J9" s="3">
        <v>517</v>
      </c>
      <c r="K9" s="3">
        <v>546</v>
      </c>
      <c r="L9" s="3">
        <v>572</v>
      </c>
      <c r="M9" s="3">
        <v>598</v>
      </c>
      <c r="N9" s="3">
        <v>621</v>
      </c>
      <c r="O9" s="3">
        <v>644</v>
      </c>
      <c r="P9" s="3">
        <v>665</v>
      </c>
    </row>
    <row r="10" spans="1:32" x14ac:dyDescent="0.25">
      <c r="A10" s="56" t="s">
        <v>901</v>
      </c>
      <c r="B10" s="3">
        <v>0</v>
      </c>
      <c r="C10" s="3">
        <v>205</v>
      </c>
      <c r="D10" s="3">
        <v>303</v>
      </c>
      <c r="E10" s="3">
        <v>374</v>
      </c>
      <c r="F10" s="3">
        <v>433</v>
      </c>
      <c r="G10" s="3">
        <v>483</v>
      </c>
      <c r="H10" s="3">
        <v>528</v>
      </c>
      <c r="I10" s="3">
        <v>569</v>
      </c>
      <c r="J10" s="3">
        <v>606</v>
      </c>
      <c r="K10" s="3">
        <v>640</v>
      </c>
      <c r="L10" s="3">
        <v>672</v>
      </c>
      <c r="M10" s="3">
        <v>702</v>
      </c>
      <c r="N10" s="3">
        <v>731</v>
      </c>
      <c r="O10" s="3">
        <v>757</v>
      </c>
      <c r="P10" s="3">
        <v>783</v>
      </c>
    </row>
    <row r="11" spans="1:32" x14ac:dyDescent="0.25">
      <c r="A11" s="56" t="s">
        <v>902</v>
      </c>
      <c r="B11" s="3">
        <v>0</v>
      </c>
      <c r="C11" s="3">
        <v>223</v>
      </c>
      <c r="D11" s="3">
        <v>344</v>
      </c>
      <c r="E11" s="3">
        <v>430</v>
      </c>
      <c r="F11" s="3">
        <v>500</v>
      </c>
      <c r="G11" s="3">
        <v>560</v>
      </c>
      <c r="H11" s="3">
        <v>613</v>
      </c>
      <c r="I11" s="3">
        <v>661</v>
      </c>
      <c r="J11" s="3">
        <v>705</v>
      </c>
      <c r="K11" s="3">
        <v>745</v>
      </c>
      <c r="L11" s="3">
        <v>783</v>
      </c>
      <c r="M11" s="3">
        <v>819</v>
      </c>
      <c r="N11" s="3">
        <v>852</v>
      </c>
      <c r="O11" s="3">
        <v>884</v>
      </c>
      <c r="P11" s="3">
        <v>915</v>
      </c>
    </row>
    <row r="12" spans="1:32" x14ac:dyDescent="0.25">
      <c r="A12" s="56" t="s">
        <v>903</v>
      </c>
      <c r="B12" s="3">
        <v>0</v>
      </c>
      <c r="C12" s="3">
        <v>222</v>
      </c>
      <c r="D12" s="3">
        <v>343</v>
      </c>
      <c r="E12" s="3">
        <v>429</v>
      </c>
      <c r="F12" s="3">
        <v>499</v>
      </c>
      <c r="G12" s="3">
        <v>559</v>
      </c>
      <c r="H12" s="3">
        <v>612</v>
      </c>
      <c r="I12" s="3">
        <v>660</v>
      </c>
      <c r="J12" s="3">
        <v>704</v>
      </c>
      <c r="K12" s="3">
        <v>744</v>
      </c>
      <c r="L12" s="3">
        <v>782</v>
      </c>
      <c r="M12" s="3">
        <v>818</v>
      </c>
      <c r="N12" s="3">
        <v>851</v>
      </c>
      <c r="O12" s="3">
        <v>883</v>
      </c>
      <c r="P12" s="3">
        <v>914</v>
      </c>
    </row>
    <row r="13" spans="1:32" x14ac:dyDescent="0.25">
      <c r="A13" s="56" t="s">
        <v>904</v>
      </c>
      <c r="B13" s="3">
        <v>0</v>
      </c>
      <c r="C13" s="3">
        <v>233</v>
      </c>
      <c r="D13" s="3">
        <v>375</v>
      </c>
      <c r="E13" s="3">
        <v>474</v>
      </c>
      <c r="F13" s="3">
        <v>554</v>
      </c>
      <c r="G13" s="3">
        <v>623</v>
      </c>
      <c r="H13" s="3">
        <v>683</v>
      </c>
      <c r="I13" s="3">
        <v>738</v>
      </c>
      <c r="J13" s="3">
        <v>788</v>
      </c>
      <c r="K13" s="3">
        <v>834</v>
      </c>
      <c r="L13" s="3">
        <v>877</v>
      </c>
      <c r="M13" s="3">
        <v>917</v>
      </c>
      <c r="N13" s="3">
        <v>955</v>
      </c>
      <c r="O13" s="3">
        <v>991</v>
      </c>
      <c r="P13" s="3">
        <v>1026</v>
      </c>
    </row>
    <row r="14" spans="1:32" x14ac:dyDescent="0.25">
      <c r="A14" s="56" t="s">
        <v>905</v>
      </c>
      <c r="B14" s="3">
        <v>0</v>
      </c>
      <c r="C14" s="3">
        <v>236</v>
      </c>
      <c r="D14" s="3">
        <v>380</v>
      </c>
      <c r="E14" s="3">
        <v>481</v>
      </c>
      <c r="F14" s="3">
        <v>562</v>
      </c>
      <c r="G14" s="3">
        <v>632</v>
      </c>
      <c r="H14" s="3">
        <v>693</v>
      </c>
      <c r="I14" s="3">
        <v>749</v>
      </c>
      <c r="J14" s="3">
        <v>799</v>
      </c>
      <c r="K14" s="3">
        <v>846</v>
      </c>
      <c r="L14" s="3">
        <v>890</v>
      </c>
      <c r="M14" s="3">
        <v>931</v>
      </c>
      <c r="N14" s="3">
        <v>970</v>
      </c>
      <c r="O14" s="3">
        <v>1006</v>
      </c>
      <c r="P14" s="3">
        <v>1041</v>
      </c>
    </row>
    <row r="15" spans="1:32" x14ac:dyDescent="0.25">
      <c r="A15" s="56" t="s">
        <v>906</v>
      </c>
      <c r="B15" s="3">
        <v>0</v>
      </c>
      <c r="C15" s="3">
        <v>244</v>
      </c>
      <c r="D15" s="3">
        <v>472</v>
      </c>
      <c r="E15" s="3">
        <v>618</v>
      </c>
      <c r="F15" s="3">
        <v>734</v>
      </c>
      <c r="G15" s="3">
        <v>832</v>
      </c>
      <c r="H15" s="3">
        <v>917</v>
      </c>
      <c r="I15" s="3">
        <v>995</v>
      </c>
      <c r="J15" s="3">
        <v>1065</v>
      </c>
      <c r="K15" s="3">
        <v>1130</v>
      </c>
      <c r="L15" s="3">
        <v>1190</v>
      </c>
      <c r="M15" s="3">
        <v>1247</v>
      </c>
      <c r="N15" s="3">
        <v>1301</v>
      </c>
      <c r="O15" s="3">
        <v>1352</v>
      </c>
      <c r="P15" s="3">
        <v>1400</v>
      </c>
    </row>
    <row r="16" spans="1:32" x14ac:dyDescent="0.25">
      <c r="A16" s="56" t="s">
        <v>907</v>
      </c>
      <c r="B16" s="3">
        <v>0</v>
      </c>
      <c r="C16" s="3">
        <v>232</v>
      </c>
      <c r="D16" s="3">
        <v>505</v>
      </c>
      <c r="E16" s="3">
        <v>672</v>
      </c>
      <c r="F16" s="3">
        <v>802</v>
      </c>
      <c r="G16" s="3">
        <v>912</v>
      </c>
      <c r="H16" s="3">
        <v>1008</v>
      </c>
      <c r="I16" s="3">
        <v>1095</v>
      </c>
      <c r="J16" s="3">
        <v>1174</v>
      </c>
      <c r="K16" s="3">
        <v>1246</v>
      </c>
      <c r="L16" s="3">
        <v>1314</v>
      </c>
      <c r="M16" s="3">
        <v>1377</v>
      </c>
      <c r="N16" s="3">
        <v>1437</v>
      </c>
      <c r="O16" s="3">
        <v>1494</v>
      </c>
      <c r="P16" s="3">
        <v>1548</v>
      </c>
    </row>
    <row r="17" spans="1:16" x14ac:dyDescent="0.25">
      <c r="A17" s="56" t="s">
        <v>908</v>
      </c>
      <c r="B17" s="3">
        <v>39</v>
      </c>
      <c r="C17" s="3">
        <v>67</v>
      </c>
      <c r="D17" s="3">
        <v>86</v>
      </c>
      <c r="E17" s="3">
        <v>101</v>
      </c>
      <c r="F17" s="3">
        <v>114</v>
      </c>
      <c r="G17" s="3">
        <v>125</v>
      </c>
      <c r="H17" s="3">
        <v>135</v>
      </c>
      <c r="I17" s="3">
        <v>144</v>
      </c>
      <c r="J17" s="3">
        <v>153</v>
      </c>
      <c r="K17" s="3">
        <v>160</v>
      </c>
      <c r="L17" s="3">
        <v>168</v>
      </c>
      <c r="M17" s="3">
        <v>174</v>
      </c>
      <c r="N17" s="3">
        <v>181</v>
      </c>
      <c r="O17" s="3">
        <v>187</v>
      </c>
      <c r="P17" s="3">
        <v>193</v>
      </c>
    </row>
    <row r="18" spans="1:16" x14ac:dyDescent="0.25">
      <c r="A18" s="56" t="s">
        <v>909</v>
      </c>
      <c r="B18" s="3">
        <v>42</v>
      </c>
      <c r="C18" s="3">
        <v>76</v>
      </c>
      <c r="D18" s="3">
        <v>98</v>
      </c>
      <c r="E18" s="3">
        <v>116</v>
      </c>
      <c r="F18" s="3">
        <v>131</v>
      </c>
      <c r="G18" s="3">
        <v>144</v>
      </c>
      <c r="H18" s="3">
        <v>155</v>
      </c>
      <c r="I18" s="3">
        <v>166</v>
      </c>
      <c r="J18" s="3">
        <v>176</v>
      </c>
      <c r="K18" s="3">
        <v>185</v>
      </c>
      <c r="L18" s="3">
        <v>193</v>
      </c>
      <c r="M18" s="3">
        <v>201</v>
      </c>
      <c r="N18" s="3">
        <v>209</v>
      </c>
      <c r="O18" s="3">
        <v>216</v>
      </c>
      <c r="P18" s="3">
        <v>222</v>
      </c>
    </row>
    <row r="19" spans="1:16" x14ac:dyDescent="0.25">
      <c r="A19" s="56" t="s">
        <v>910</v>
      </c>
      <c r="B19" s="3">
        <v>43</v>
      </c>
      <c r="C19" s="3">
        <v>83</v>
      </c>
      <c r="D19" s="3">
        <v>109</v>
      </c>
      <c r="E19" s="3">
        <v>129</v>
      </c>
      <c r="F19" s="3">
        <v>146</v>
      </c>
      <c r="G19" s="3">
        <v>161</v>
      </c>
      <c r="H19" s="3">
        <v>174</v>
      </c>
      <c r="I19" s="3">
        <v>186</v>
      </c>
      <c r="J19" s="3">
        <v>197</v>
      </c>
      <c r="K19" s="3">
        <v>207</v>
      </c>
      <c r="L19" s="3">
        <v>217</v>
      </c>
      <c r="M19" s="3">
        <v>226</v>
      </c>
      <c r="N19" s="3">
        <v>234</v>
      </c>
      <c r="O19" s="3">
        <v>242</v>
      </c>
      <c r="P19" s="3">
        <v>250</v>
      </c>
    </row>
    <row r="20" spans="1:16" x14ac:dyDescent="0.25">
      <c r="A20" s="56" t="s">
        <v>911</v>
      </c>
      <c r="B20" s="3">
        <v>44</v>
      </c>
      <c r="C20" s="3">
        <v>86</v>
      </c>
      <c r="D20" s="3">
        <v>113</v>
      </c>
      <c r="E20" s="3">
        <v>134</v>
      </c>
      <c r="F20" s="3">
        <v>151</v>
      </c>
      <c r="G20" s="3">
        <v>167</v>
      </c>
      <c r="H20" s="3">
        <v>181</v>
      </c>
      <c r="I20" s="3">
        <v>193</v>
      </c>
      <c r="J20" s="3">
        <v>205</v>
      </c>
      <c r="K20" s="3">
        <v>215</v>
      </c>
      <c r="L20" s="3">
        <v>225</v>
      </c>
      <c r="M20" s="3">
        <v>235</v>
      </c>
      <c r="N20" s="3">
        <v>243</v>
      </c>
      <c r="O20" s="3">
        <v>252</v>
      </c>
      <c r="P20" s="3">
        <v>260</v>
      </c>
    </row>
    <row r="21" spans="1:16" x14ac:dyDescent="0.25">
      <c r="A21" s="56" t="s">
        <v>912</v>
      </c>
      <c r="B21" s="3">
        <v>43</v>
      </c>
      <c r="C21" s="3">
        <v>96</v>
      </c>
      <c r="D21" s="3">
        <v>128</v>
      </c>
      <c r="E21" s="3">
        <v>153</v>
      </c>
      <c r="F21" s="3">
        <v>173</v>
      </c>
      <c r="G21" s="3">
        <v>191</v>
      </c>
      <c r="H21" s="3">
        <v>208</v>
      </c>
      <c r="I21" s="3">
        <v>222</v>
      </c>
      <c r="J21" s="3">
        <v>236</v>
      </c>
      <c r="K21" s="3">
        <v>248</v>
      </c>
      <c r="L21" s="3">
        <v>260</v>
      </c>
      <c r="M21" s="3">
        <v>271</v>
      </c>
      <c r="N21" s="3">
        <v>281</v>
      </c>
      <c r="O21" s="3">
        <v>291</v>
      </c>
      <c r="P21" s="3">
        <v>300</v>
      </c>
    </row>
    <row r="22" spans="1:16" x14ac:dyDescent="0.25">
      <c r="A22" s="56" t="s">
        <v>889</v>
      </c>
      <c r="B22" s="3">
        <v>33</v>
      </c>
      <c r="C22" s="3">
        <v>114</v>
      </c>
      <c r="D22" s="3">
        <v>157</v>
      </c>
      <c r="E22" s="3">
        <v>189</v>
      </c>
      <c r="F22" s="3">
        <v>216</v>
      </c>
      <c r="G22" s="3">
        <v>240</v>
      </c>
      <c r="H22" s="3">
        <v>261</v>
      </c>
      <c r="I22" s="3">
        <v>280</v>
      </c>
      <c r="J22" s="3">
        <v>297</v>
      </c>
      <c r="K22" s="3">
        <v>313</v>
      </c>
      <c r="L22" s="3">
        <v>329</v>
      </c>
      <c r="M22" s="3">
        <v>343</v>
      </c>
      <c r="N22" s="3">
        <v>356</v>
      </c>
      <c r="O22" s="3">
        <v>369</v>
      </c>
      <c r="P22" s="3">
        <v>381</v>
      </c>
    </row>
    <row r="23" spans="1:16" x14ac:dyDescent="0.25">
      <c r="A23" s="56" t="s">
        <v>913</v>
      </c>
      <c r="B23" s="3">
        <v>0</v>
      </c>
      <c r="C23" s="3">
        <v>133</v>
      </c>
      <c r="D23" s="3">
        <v>195</v>
      </c>
      <c r="E23" s="3">
        <v>240</v>
      </c>
      <c r="F23" s="3">
        <v>277</v>
      </c>
      <c r="G23" s="3">
        <v>309</v>
      </c>
      <c r="H23" s="3">
        <v>337</v>
      </c>
      <c r="I23" s="3">
        <v>362</v>
      </c>
      <c r="J23" s="3">
        <v>386</v>
      </c>
      <c r="K23" s="3">
        <v>408</v>
      </c>
      <c r="L23" s="3">
        <v>428</v>
      </c>
      <c r="M23" s="3">
        <v>447</v>
      </c>
      <c r="N23" s="3">
        <v>465</v>
      </c>
      <c r="O23" s="3">
        <v>482</v>
      </c>
      <c r="P23" s="3">
        <v>498</v>
      </c>
    </row>
    <row r="24" spans="1:16" x14ac:dyDescent="0.25">
      <c r="A24" s="56" t="s">
        <v>882</v>
      </c>
      <c r="B24" s="3">
        <v>0</v>
      </c>
      <c r="C24" s="3">
        <v>139</v>
      </c>
      <c r="D24" s="3">
        <v>203</v>
      </c>
      <c r="E24" s="3">
        <v>250</v>
      </c>
      <c r="F24" s="3">
        <v>288</v>
      </c>
      <c r="G24" s="3">
        <v>322</v>
      </c>
      <c r="H24" s="3">
        <v>351</v>
      </c>
      <c r="I24" s="3">
        <v>378</v>
      </c>
      <c r="J24" s="3">
        <v>402</v>
      </c>
      <c r="K24" s="3">
        <v>425</v>
      </c>
      <c r="L24" s="3">
        <v>446</v>
      </c>
      <c r="M24" s="3">
        <v>466</v>
      </c>
      <c r="N24" s="3">
        <v>485</v>
      </c>
      <c r="O24" s="3">
        <v>502</v>
      </c>
      <c r="P24" s="3">
        <v>519</v>
      </c>
    </row>
    <row r="25" spans="1:16" x14ac:dyDescent="0.25">
      <c r="A25" s="56" t="s">
        <v>914</v>
      </c>
      <c r="B25" s="3">
        <v>0</v>
      </c>
      <c r="C25" s="3">
        <v>130</v>
      </c>
      <c r="D25" s="3">
        <v>191</v>
      </c>
      <c r="E25" s="3">
        <v>236</v>
      </c>
      <c r="F25" s="3">
        <v>273</v>
      </c>
      <c r="G25" s="3">
        <v>305</v>
      </c>
      <c r="H25" s="3">
        <v>333</v>
      </c>
      <c r="I25" s="3">
        <v>358</v>
      </c>
      <c r="J25" s="3">
        <v>381</v>
      </c>
      <c r="K25" s="3">
        <v>403</v>
      </c>
      <c r="L25" s="3">
        <v>423</v>
      </c>
      <c r="M25" s="3">
        <v>442</v>
      </c>
      <c r="N25" s="3">
        <v>460</v>
      </c>
      <c r="O25" s="3">
        <v>477</v>
      </c>
      <c r="P25" s="3">
        <v>493</v>
      </c>
    </row>
    <row r="26" spans="1:16" x14ac:dyDescent="0.25">
      <c r="A26" s="56" t="s">
        <v>915</v>
      </c>
      <c r="B26" s="3">
        <v>0</v>
      </c>
      <c r="C26" s="3">
        <v>154</v>
      </c>
      <c r="D26" s="3">
        <v>234</v>
      </c>
      <c r="E26" s="3">
        <v>291</v>
      </c>
      <c r="F26" s="3">
        <v>338</v>
      </c>
      <c r="G26" s="3">
        <v>378</v>
      </c>
      <c r="H26" s="3">
        <v>413</v>
      </c>
      <c r="I26" s="3">
        <v>445</v>
      </c>
      <c r="J26" s="3">
        <v>475</v>
      </c>
      <c r="K26" s="3">
        <v>502</v>
      </c>
      <c r="L26" s="3">
        <v>527</v>
      </c>
      <c r="M26" s="3">
        <v>551</v>
      </c>
      <c r="N26" s="3">
        <v>573</v>
      </c>
      <c r="O26" s="3">
        <v>595</v>
      </c>
      <c r="P26" s="3">
        <v>615</v>
      </c>
    </row>
    <row r="27" spans="1:16" x14ac:dyDescent="0.25">
      <c r="A27" s="56" t="s">
        <v>916</v>
      </c>
      <c r="B27" s="3">
        <v>0</v>
      </c>
      <c r="C27" s="3">
        <v>156</v>
      </c>
      <c r="D27" s="3">
        <v>241</v>
      </c>
      <c r="E27" s="3">
        <v>301</v>
      </c>
      <c r="F27" s="3">
        <v>350</v>
      </c>
      <c r="G27" s="3">
        <v>392</v>
      </c>
      <c r="H27" s="3">
        <v>429</v>
      </c>
      <c r="I27" s="3">
        <v>462</v>
      </c>
      <c r="J27" s="3">
        <v>493</v>
      </c>
      <c r="K27" s="3">
        <v>521</v>
      </c>
      <c r="L27" s="3">
        <v>548</v>
      </c>
      <c r="M27" s="3">
        <v>573</v>
      </c>
      <c r="N27" s="3">
        <v>596</v>
      </c>
      <c r="O27" s="3">
        <v>618</v>
      </c>
      <c r="P27" s="3">
        <v>639</v>
      </c>
    </row>
    <row r="28" spans="1:16" x14ac:dyDescent="0.25">
      <c r="A28" s="56" t="s">
        <v>885</v>
      </c>
      <c r="B28" s="3">
        <v>0</v>
      </c>
      <c r="C28" s="3">
        <v>165</v>
      </c>
      <c r="D28" s="3">
        <v>264</v>
      </c>
      <c r="E28" s="3">
        <v>333</v>
      </c>
      <c r="F28" s="3">
        <v>389</v>
      </c>
      <c r="G28" s="3">
        <v>437</v>
      </c>
      <c r="H28" s="3">
        <v>480</v>
      </c>
      <c r="I28" s="3">
        <v>518</v>
      </c>
      <c r="J28" s="3">
        <v>553</v>
      </c>
      <c r="K28" s="3">
        <v>585</v>
      </c>
      <c r="L28" s="3">
        <v>615</v>
      </c>
      <c r="M28" s="3">
        <v>643</v>
      </c>
      <c r="N28" s="3">
        <v>670</v>
      </c>
      <c r="O28" s="3">
        <v>695</v>
      </c>
      <c r="P28" s="3">
        <v>719</v>
      </c>
    </row>
    <row r="29" spans="1:16" x14ac:dyDescent="0.25">
      <c r="A29" s="56" t="s">
        <v>917</v>
      </c>
      <c r="B29" s="3">
        <v>0</v>
      </c>
      <c r="C29" s="3">
        <v>174</v>
      </c>
      <c r="D29" s="3">
        <v>304</v>
      </c>
      <c r="E29" s="3">
        <v>391</v>
      </c>
      <c r="F29" s="3">
        <v>461</v>
      </c>
      <c r="G29" s="3">
        <v>520</v>
      </c>
      <c r="H29" s="3">
        <v>572</v>
      </c>
      <c r="I29" s="3">
        <v>619</v>
      </c>
      <c r="J29" s="3">
        <v>662</v>
      </c>
      <c r="K29" s="3">
        <v>701</v>
      </c>
      <c r="L29" s="3">
        <v>738</v>
      </c>
      <c r="M29" s="3">
        <v>772</v>
      </c>
      <c r="N29" s="3">
        <v>805</v>
      </c>
      <c r="O29" s="3">
        <v>836</v>
      </c>
      <c r="P29" s="3">
        <v>865</v>
      </c>
    </row>
    <row r="30" spans="1:16" x14ac:dyDescent="0.25">
      <c r="A30" s="56" t="s">
        <v>879</v>
      </c>
      <c r="B30" s="3">
        <v>0</v>
      </c>
      <c r="C30" s="3">
        <v>175</v>
      </c>
      <c r="D30" s="3">
        <v>323</v>
      </c>
      <c r="E30" s="3">
        <v>420</v>
      </c>
      <c r="F30" s="3">
        <v>497</v>
      </c>
      <c r="G30" s="3">
        <v>562</v>
      </c>
      <c r="H30" s="3">
        <v>620</v>
      </c>
      <c r="I30" s="3">
        <v>671</v>
      </c>
      <c r="J30" s="3">
        <v>718</v>
      </c>
      <c r="K30" s="3">
        <v>761</v>
      </c>
      <c r="L30" s="3">
        <v>802</v>
      </c>
      <c r="M30" s="3">
        <v>840</v>
      </c>
      <c r="N30" s="3">
        <v>875</v>
      </c>
      <c r="O30" s="3">
        <v>909</v>
      </c>
      <c r="P30" s="3">
        <v>942</v>
      </c>
    </row>
    <row r="31" spans="1:16" x14ac:dyDescent="0.25">
      <c r="A31" s="56" t="s">
        <v>918</v>
      </c>
      <c r="B31" s="3">
        <v>0</v>
      </c>
      <c r="C31" s="3">
        <v>174</v>
      </c>
      <c r="D31" s="3">
        <v>337</v>
      </c>
      <c r="E31" s="3">
        <v>442</v>
      </c>
      <c r="F31" s="3">
        <v>524</v>
      </c>
      <c r="G31" s="3">
        <v>594</v>
      </c>
      <c r="H31" s="3">
        <v>655</v>
      </c>
      <c r="I31" s="3">
        <v>710</v>
      </c>
      <c r="J31" s="3">
        <v>760</v>
      </c>
      <c r="K31" s="3">
        <v>806</v>
      </c>
      <c r="L31" s="3">
        <v>849</v>
      </c>
      <c r="M31" s="3">
        <v>890</v>
      </c>
      <c r="N31" s="3">
        <v>928</v>
      </c>
      <c r="O31" s="3">
        <v>964</v>
      </c>
      <c r="P31" s="3">
        <v>998</v>
      </c>
    </row>
    <row r="32" spans="1:16" x14ac:dyDescent="0.25">
      <c r="A32" s="56" t="s">
        <v>919</v>
      </c>
      <c r="B32" s="3">
        <v>0</v>
      </c>
      <c r="C32" s="3">
        <v>166</v>
      </c>
      <c r="D32" s="3">
        <v>369</v>
      </c>
      <c r="E32" s="3">
        <v>492</v>
      </c>
      <c r="F32" s="3">
        <v>588</v>
      </c>
      <c r="G32" s="3">
        <v>669</v>
      </c>
      <c r="H32" s="3">
        <v>739</v>
      </c>
      <c r="I32" s="3">
        <v>803</v>
      </c>
      <c r="J32" s="3">
        <v>860</v>
      </c>
      <c r="K32" s="3">
        <v>914</v>
      </c>
      <c r="L32" s="3">
        <v>963</v>
      </c>
      <c r="M32" s="3">
        <v>1010</v>
      </c>
      <c r="N32" s="3">
        <v>1054</v>
      </c>
      <c r="O32" s="3">
        <v>1095</v>
      </c>
      <c r="P32" s="3">
        <v>1135</v>
      </c>
    </row>
    <row r="33" spans="1:16" x14ac:dyDescent="0.25">
      <c r="A33" s="56" t="s">
        <v>920</v>
      </c>
      <c r="B33" s="3">
        <v>0</v>
      </c>
      <c r="C33" s="3">
        <v>161</v>
      </c>
      <c r="D33" s="3">
        <v>386</v>
      </c>
      <c r="E33" s="3">
        <v>519</v>
      </c>
      <c r="F33" s="3">
        <v>622</v>
      </c>
      <c r="G33" s="3">
        <v>708</v>
      </c>
      <c r="H33" s="3">
        <v>784</v>
      </c>
      <c r="I33" s="3">
        <v>852</v>
      </c>
      <c r="J33" s="3">
        <v>914</v>
      </c>
      <c r="K33" s="3">
        <v>971</v>
      </c>
      <c r="L33" s="3">
        <v>1024</v>
      </c>
      <c r="M33" s="3">
        <v>1074</v>
      </c>
      <c r="N33" s="3">
        <v>1120</v>
      </c>
      <c r="O33" s="3">
        <v>1165</v>
      </c>
      <c r="P33" s="3">
        <v>1207</v>
      </c>
    </row>
    <row r="34" spans="1:16" x14ac:dyDescent="0.25">
      <c r="A34" s="56" t="s">
        <v>921</v>
      </c>
      <c r="B34" s="3">
        <v>0</v>
      </c>
      <c r="C34" s="3">
        <v>63</v>
      </c>
      <c r="D34" s="3">
        <v>440</v>
      </c>
      <c r="E34" s="3">
        <v>615</v>
      </c>
      <c r="F34" s="3">
        <v>748</v>
      </c>
      <c r="G34" s="3">
        <v>859</v>
      </c>
      <c r="H34" s="3">
        <v>955</v>
      </c>
      <c r="I34" s="3">
        <v>1041</v>
      </c>
      <c r="J34" s="3">
        <v>1119</v>
      </c>
      <c r="K34" s="3">
        <v>1191</v>
      </c>
      <c r="L34" s="3">
        <v>1258</v>
      </c>
      <c r="M34" s="3">
        <v>1321</v>
      </c>
      <c r="N34" s="3">
        <v>1380</v>
      </c>
      <c r="O34" s="3">
        <v>1436</v>
      </c>
      <c r="P34" s="3">
        <v>1489</v>
      </c>
    </row>
    <row r="35" spans="1:16" x14ac:dyDescent="0.25">
      <c r="A35" s="56" t="s">
        <v>922</v>
      </c>
      <c r="B35" s="3">
        <v>37</v>
      </c>
      <c r="C35" s="3">
        <v>57</v>
      </c>
      <c r="D35" s="3">
        <v>71</v>
      </c>
      <c r="E35" s="3">
        <v>83</v>
      </c>
      <c r="F35" s="3">
        <v>93</v>
      </c>
      <c r="G35" s="3">
        <v>102</v>
      </c>
      <c r="H35" s="3">
        <v>110</v>
      </c>
      <c r="I35" s="3">
        <v>117</v>
      </c>
      <c r="J35" s="3">
        <v>124</v>
      </c>
      <c r="K35" s="3">
        <v>130</v>
      </c>
      <c r="L35" s="3">
        <v>135</v>
      </c>
      <c r="M35" s="3">
        <v>141</v>
      </c>
      <c r="N35" s="3">
        <v>146</v>
      </c>
      <c r="O35" s="3">
        <v>151</v>
      </c>
      <c r="P35" s="3">
        <v>155</v>
      </c>
    </row>
    <row r="36" spans="1:16" x14ac:dyDescent="0.25">
      <c r="A36" s="56" t="s">
        <v>923</v>
      </c>
      <c r="B36" s="3">
        <v>45</v>
      </c>
      <c r="C36" s="3">
        <v>79</v>
      </c>
      <c r="D36" s="3">
        <v>102</v>
      </c>
      <c r="E36" s="3">
        <v>120</v>
      </c>
      <c r="F36" s="3">
        <v>135</v>
      </c>
      <c r="G36" s="3">
        <v>148</v>
      </c>
      <c r="H36" s="3">
        <v>160</v>
      </c>
      <c r="I36" s="3">
        <v>171</v>
      </c>
      <c r="J36" s="3">
        <v>181</v>
      </c>
      <c r="K36" s="3">
        <v>190</v>
      </c>
      <c r="L36" s="3">
        <v>199</v>
      </c>
      <c r="M36" s="3">
        <v>207</v>
      </c>
      <c r="N36" s="3">
        <v>215</v>
      </c>
      <c r="O36" s="3">
        <v>222</v>
      </c>
      <c r="P36" s="3">
        <v>229</v>
      </c>
    </row>
    <row r="37" spans="1:16" x14ac:dyDescent="0.25">
      <c r="A37" s="56" t="s">
        <v>924</v>
      </c>
      <c r="B37" s="3">
        <v>49</v>
      </c>
      <c r="C37" s="3">
        <v>96</v>
      </c>
      <c r="D37" s="3">
        <v>126</v>
      </c>
      <c r="E37" s="3">
        <v>149</v>
      </c>
      <c r="F37" s="3">
        <v>169</v>
      </c>
      <c r="G37" s="3">
        <v>187</v>
      </c>
      <c r="H37" s="3">
        <v>202</v>
      </c>
      <c r="I37" s="3">
        <v>216</v>
      </c>
      <c r="J37" s="3">
        <v>229</v>
      </c>
      <c r="K37" s="3">
        <v>241</v>
      </c>
      <c r="L37" s="3">
        <v>252</v>
      </c>
      <c r="M37" s="3">
        <v>263</v>
      </c>
      <c r="N37" s="3">
        <v>272</v>
      </c>
      <c r="O37" s="3">
        <v>282</v>
      </c>
      <c r="P37" s="3">
        <v>291</v>
      </c>
    </row>
    <row r="38" spans="1:16" x14ac:dyDescent="0.25">
      <c r="A38" s="56" t="s">
        <v>925</v>
      </c>
      <c r="B38" s="3">
        <v>37</v>
      </c>
      <c r="C38" s="3">
        <v>129</v>
      </c>
      <c r="D38" s="3">
        <v>178</v>
      </c>
      <c r="E38" s="3">
        <v>215</v>
      </c>
      <c r="F38" s="3">
        <v>245</v>
      </c>
      <c r="G38" s="3">
        <v>272</v>
      </c>
      <c r="H38" s="3">
        <v>296</v>
      </c>
      <c r="I38" s="3">
        <v>317</v>
      </c>
      <c r="J38" s="3">
        <v>337</v>
      </c>
      <c r="K38" s="3">
        <v>355</v>
      </c>
      <c r="L38" s="3">
        <v>373</v>
      </c>
      <c r="M38" s="3">
        <v>389</v>
      </c>
      <c r="N38" s="3">
        <v>404</v>
      </c>
      <c r="O38" s="3">
        <v>418</v>
      </c>
      <c r="P38" s="3">
        <v>432</v>
      </c>
    </row>
    <row r="39" spans="1:16" x14ac:dyDescent="0.25">
      <c r="A39" s="56" t="s">
        <v>926</v>
      </c>
      <c r="B39" s="3">
        <v>0</v>
      </c>
      <c r="C39" s="3">
        <v>160</v>
      </c>
      <c r="D39" s="3">
        <v>233</v>
      </c>
      <c r="E39" s="3">
        <v>287</v>
      </c>
      <c r="F39" s="3">
        <v>331</v>
      </c>
      <c r="G39" s="3">
        <v>370</v>
      </c>
      <c r="H39" s="3">
        <v>404</v>
      </c>
      <c r="I39" s="3">
        <v>434</v>
      </c>
      <c r="J39" s="3">
        <v>462</v>
      </c>
      <c r="K39" s="3">
        <v>488</v>
      </c>
      <c r="L39" s="3">
        <v>513</v>
      </c>
      <c r="M39" s="3">
        <v>535</v>
      </c>
      <c r="N39" s="3">
        <v>557</v>
      </c>
      <c r="O39" s="3">
        <v>577</v>
      </c>
      <c r="P39" s="3">
        <v>596</v>
      </c>
    </row>
    <row r="40" spans="1:16" x14ac:dyDescent="0.25">
      <c r="A40" s="56" t="s">
        <v>927</v>
      </c>
      <c r="B40" s="3">
        <v>0</v>
      </c>
      <c r="C40" s="3">
        <v>183</v>
      </c>
      <c r="D40" s="3">
        <v>293</v>
      </c>
      <c r="E40" s="3">
        <v>369</v>
      </c>
      <c r="F40" s="3">
        <v>432</v>
      </c>
      <c r="G40" s="3">
        <v>485</v>
      </c>
      <c r="H40" s="3">
        <v>532</v>
      </c>
      <c r="I40" s="3">
        <v>574</v>
      </c>
      <c r="J40" s="3">
        <v>613</v>
      </c>
      <c r="K40" s="3">
        <v>648</v>
      </c>
      <c r="L40" s="3">
        <v>682</v>
      </c>
      <c r="M40" s="3">
        <v>713</v>
      </c>
      <c r="N40" s="3">
        <v>742</v>
      </c>
      <c r="O40" s="3">
        <v>770</v>
      </c>
      <c r="P40" s="3">
        <v>797</v>
      </c>
    </row>
    <row r="41" spans="1:16" x14ac:dyDescent="0.25">
      <c r="A41" s="56" t="s">
        <v>928</v>
      </c>
      <c r="B41" s="3">
        <v>0</v>
      </c>
      <c r="C41" s="3">
        <v>194</v>
      </c>
      <c r="D41" s="3">
        <v>357</v>
      </c>
      <c r="E41" s="3">
        <v>465</v>
      </c>
      <c r="F41" s="3">
        <v>550</v>
      </c>
      <c r="G41" s="3">
        <v>622</v>
      </c>
      <c r="H41" s="3">
        <v>685</v>
      </c>
      <c r="I41" s="3">
        <v>742</v>
      </c>
      <c r="J41" s="3">
        <v>794</v>
      </c>
      <c r="K41" s="3">
        <v>842</v>
      </c>
      <c r="L41" s="3">
        <v>887</v>
      </c>
      <c r="M41" s="3">
        <v>928</v>
      </c>
      <c r="N41" s="3">
        <v>968</v>
      </c>
      <c r="O41" s="3">
        <v>1005</v>
      </c>
      <c r="P41" s="3">
        <v>1041</v>
      </c>
    </row>
    <row r="42" spans="1:16" x14ac:dyDescent="0.25">
      <c r="A42" s="56" t="s">
        <v>929</v>
      </c>
      <c r="B42" s="3">
        <v>0</v>
      </c>
      <c r="C42" s="3">
        <v>134</v>
      </c>
      <c r="D42" s="3">
        <v>460</v>
      </c>
      <c r="E42" s="3">
        <v>633</v>
      </c>
      <c r="F42" s="3">
        <v>766</v>
      </c>
      <c r="G42" s="3">
        <v>877</v>
      </c>
      <c r="H42" s="3">
        <v>973</v>
      </c>
      <c r="I42" s="3">
        <v>1059</v>
      </c>
      <c r="J42" s="3">
        <v>1138</v>
      </c>
      <c r="K42" s="3">
        <v>1210</v>
      </c>
      <c r="L42" s="3">
        <v>1277</v>
      </c>
      <c r="M42" s="3">
        <v>1340</v>
      </c>
      <c r="N42" s="3">
        <v>1400</v>
      </c>
      <c r="O42" s="3">
        <v>1456</v>
      </c>
      <c r="P42" s="3">
        <v>1510</v>
      </c>
    </row>
    <row r="43" spans="1:16" x14ac:dyDescent="0.25">
      <c r="A43" s="56" t="s">
        <v>930</v>
      </c>
      <c r="B43" s="3">
        <v>0</v>
      </c>
      <c r="C43" s="3">
        <v>49</v>
      </c>
      <c r="D43" s="3">
        <v>484</v>
      </c>
      <c r="E43" s="3">
        <v>679</v>
      </c>
      <c r="F43" s="3">
        <v>827</v>
      </c>
      <c r="G43" s="3">
        <v>950</v>
      </c>
      <c r="H43" s="3">
        <v>1057</v>
      </c>
      <c r="I43" s="3">
        <v>1152</v>
      </c>
      <c r="J43" s="3">
        <v>1239</v>
      </c>
      <c r="K43" s="3">
        <v>1318</v>
      </c>
      <c r="L43" s="3">
        <v>1393</v>
      </c>
      <c r="M43" s="3">
        <v>1462</v>
      </c>
      <c r="N43" s="3">
        <v>1528</v>
      </c>
      <c r="O43" s="3">
        <v>1590</v>
      </c>
      <c r="P43" s="3">
        <v>1649</v>
      </c>
    </row>
    <row r="44" spans="1:16" x14ac:dyDescent="0.25">
      <c r="A44" s="56" t="s">
        <v>888</v>
      </c>
      <c r="B44" s="3">
        <v>0</v>
      </c>
      <c r="C44" s="3">
        <v>148</v>
      </c>
      <c r="D44" s="3">
        <v>214</v>
      </c>
      <c r="E44" s="3">
        <v>264</v>
      </c>
      <c r="F44" s="3">
        <v>304</v>
      </c>
      <c r="G44" s="3">
        <v>339</v>
      </c>
      <c r="H44" s="3">
        <v>370</v>
      </c>
      <c r="I44" s="3">
        <v>398</v>
      </c>
      <c r="J44" s="3">
        <v>424</v>
      </c>
      <c r="K44" s="3">
        <v>448</v>
      </c>
      <c r="L44" s="3">
        <v>470</v>
      </c>
      <c r="M44" s="3">
        <v>491</v>
      </c>
      <c r="N44" s="3">
        <v>510</v>
      </c>
      <c r="O44" s="3">
        <v>529</v>
      </c>
      <c r="P44" s="3">
        <v>547</v>
      </c>
    </row>
    <row r="45" spans="1:16" x14ac:dyDescent="0.25">
      <c r="A45" s="56" t="s">
        <v>931</v>
      </c>
      <c r="B45" s="3">
        <v>21</v>
      </c>
      <c r="C45" s="3">
        <v>35</v>
      </c>
      <c r="D45" s="3">
        <v>44</v>
      </c>
      <c r="E45" s="3">
        <v>52</v>
      </c>
      <c r="F45" s="3">
        <v>58</v>
      </c>
      <c r="G45" s="3">
        <v>63</v>
      </c>
      <c r="H45" s="3">
        <v>68</v>
      </c>
      <c r="I45" s="3">
        <v>73</v>
      </c>
      <c r="J45" s="3">
        <v>77</v>
      </c>
      <c r="K45" s="3">
        <v>81</v>
      </c>
      <c r="L45" s="3">
        <v>85</v>
      </c>
      <c r="M45" s="3">
        <v>88</v>
      </c>
      <c r="N45" s="3">
        <v>91</v>
      </c>
      <c r="O45" s="3">
        <v>94</v>
      </c>
      <c r="P45" s="3">
        <v>97</v>
      </c>
    </row>
    <row r="46" spans="1:16" x14ac:dyDescent="0.25">
      <c r="A46" s="56" t="s">
        <v>932</v>
      </c>
      <c r="B46" s="3">
        <v>28</v>
      </c>
      <c r="C46" s="3">
        <v>54</v>
      </c>
      <c r="D46" s="3">
        <v>70</v>
      </c>
      <c r="E46" s="3">
        <v>83</v>
      </c>
      <c r="F46" s="3">
        <v>94</v>
      </c>
      <c r="G46" s="3">
        <v>104</v>
      </c>
      <c r="H46" s="3">
        <v>112</v>
      </c>
      <c r="I46" s="3">
        <v>120</v>
      </c>
      <c r="J46" s="3">
        <v>127</v>
      </c>
      <c r="K46" s="3">
        <v>134</v>
      </c>
      <c r="L46" s="3">
        <v>140</v>
      </c>
      <c r="M46" s="3">
        <v>146</v>
      </c>
      <c r="N46" s="3">
        <v>152</v>
      </c>
      <c r="O46" s="3">
        <v>157</v>
      </c>
      <c r="P46" s="3">
        <v>162</v>
      </c>
    </row>
    <row r="47" spans="1:16" x14ac:dyDescent="0.25">
      <c r="A47" s="56" t="s">
        <v>933</v>
      </c>
      <c r="B47" s="3">
        <v>15</v>
      </c>
      <c r="C47" s="3">
        <v>25</v>
      </c>
      <c r="D47" s="3">
        <v>31</v>
      </c>
      <c r="E47" s="3">
        <v>36</v>
      </c>
      <c r="F47" s="3">
        <v>41</v>
      </c>
      <c r="G47" s="3">
        <v>44</v>
      </c>
      <c r="H47" s="3">
        <v>48</v>
      </c>
      <c r="I47" s="3">
        <v>51</v>
      </c>
      <c r="J47" s="3">
        <v>54</v>
      </c>
      <c r="K47" s="3">
        <v>56</v>
      </c>
      <c r="L47" s="3">
        <v>59</v>
      </c>
      <c r="M47" s="3">
        <v>61</v>
      </c>
      <c r="N47" s="3">
        <v>63</v>
      </c>
      <c r="O47" s="3">
        <v>65</v>
      </c>
      <c r="P47" s="3">
        <v>67</v>
      </c>
    </row>
    <row r="48" spans="1:16" x14ac:dyDescent="0.25">
      <c r="A48" s="56" t="s">
        <v>934</v>
      </c>
      <c r="B48" s="3">
        <v>18</v>
      </c>
      <c r="C48" s="3">
        <v>44</v>
      </c>
      <c r="D48" s="3">
        <v>59</v>
      </c>
      <c r="E48" s="3">
        <v>70</v>
      </c>
      <c r="F48" s="3">
        <v>80</v>
      </c>
      <c r="G48" s="3">
        <v>88</v>
      </c>
      <c r="H48" s="3">
        <v>96</v>
      </c>
      <c r="I48" s="3">
        <v>102</v>
      </c>
      <c r="J48" s="3">
        <v>108</v>
      </c>
      <c r="K48" s="3">
        <v>114</v>
      </c>
      <c r="L48" s="3">
        <v>119</v>
      </c>
      <c r="M48" s="3">
        <v>124</v>
      </c>
      <c r="N48" s="3">
        <v>128</v>
      </c>
      <c r="O48" s="3">
        <v>133</v>
      </c>
      <c r="P48" s="3">
        <v>137</v>
      </c>
    </row>
    <row r="49" spans="1:16" x14ac:dyDescent="0.25">
      <c r="A49" s="56" t="s">
        <v>935</v>
      </c>
      <c r="B49" s="3">
        <v>18</v>
      </c>
      <c r="C49" s="3">
        <v>49</v>
      </c>
      <c r="D49" s="3">
        <v>67</v>
      </c>
      <c r="E49" s="3">
        <v>80</v>
      </c>
      <c r="F49" s="3">
        <v>91</v>
      </c>
      <c r="G49" s="3">
        <v>101</v>
      </c>
      <c r="H49" s="3">
        <v>109</v>
      </c>
      <c r="I49" s="3">
        <v>117</v>
      </c>
      <c r="J49" s="3">
        <v>124</v>
      </c>
      <c r="K49" s="3">
        <v>130</v>
      </c>
      <c r="L49" s="3">
        <v>136</v>
      </c>
      <c r="M49" s="3">
        <v>142</v>
      </c>
      <c r="N49" s="3">
        <v>147</v>
      </c>
      <c r="O49" s="3">
        <v>152</v>
      </c>
      <c r="P49" s="3">
        <v>156</v>
      </c>
    </row>
    <row r="50" spans="1:16" x14ac:dyDescent="0.25">
      <c r="A50" s="56" t="s">
        <v>936</v>
      </c>
      <c r="B50" s="3">
        <v>34</v>
      </c>
      <c r="C50" s="3">
        <v>63</v>
      </c>
      <c r="D50" s="3">
        <v>82</v>
      </c>
      <c r="E50" s="3">
        <v>97</v>
      </c>
      <c r="F50" s="3">
        <v>110</v>
      </c>
      <c r="G50" s="3">
        <v>121</v>
      </c>
      <c r="H50" s="3">
        <v>131</v>
      </c>
      <c r="I50" s="3">
        <v>140</v>
      </c>
      <c r="J50" s="3">
        <v>148</v>
      </c>
      <c r="K50" s="3">
        <v>156</v>
      </c>
      <c r="L50" s="3">
        <v>163</v>
      </c>
      <c r="M50" s="3">
        <v>170</v>
      </c>
      <c r="N50" s="3">
        <v>176</v>
      </c>
      <c r="O50" s="3">
        <v>182</v>
      </c>
      <c r="P50" s="3">
        <v>188</v>
      </c>
    </row>
    <row r="51" spans="1:16" x14ac:dyDescent="0.25">
      <c r="A51" s="56" t="s">
        <v>896</v>
      </c>
      <c r="B51" s="3">
        <v>44</v>
      </c>
      <c r="C51" s="3">
        <v>88</v>
      </c>
      <c r="D51" s="3">
        <v>116</v>
      </c>
      <c r="E51" s="3">
        <v>138</v>
      </c>
      <c r="F51" s="3">
        <v>156</v>
      </c>
      <c r="G51" s="3">
        <v>172</v>
      </c>
      <c r="H51" s="3">
        <v>187</v>
      </c>
      <c r="I51" s="3">
        <v>200</v>
      </c>
      <c r="J51" s="3">
        <v>212</v>
      </c>
      <c r="K51" s="3">
        <v>223</v>
      </c>
      <c r="L51" s="3">
        <v>233</v>
      </c>
      <c r="M51" s="3">
        <v>243</v>
      </c>
      <c r="N51" s="3">
        <v>252</v>
      </c>
      <c r="O51" s="3">
        <v>261</v>
      </c>
      <c r="P51" s="3">
        <v>269</v>
      </c>
    </row>
    <row r="52" spans="1:16" x14ac:dyDescent="0.25">
      <c r="A52" s="56" t="s">
        <v>890</v>
      </c>
      <c r="B52" s="3">
        <v>30</v>
      </c>
      <c r="C52" s="3">
        <v>116</v>
      </c>
      <c r="D52" s="3">
        <v>161</v>
      </c>
      <c r="E52" s="3">
        <v>195</v>
      </c>
      <c r="F52" s="3">
        <v>223</v>
      </c>
      <c r="G52" s="3">
        <v>247</v>
      </c>
      <c r="H52" s="3">
        <v>269</v>
      </c>
      <c r="I52" s="3">
        <v>288</v>
      </c>
      <c r="J52" s="3">
        <v>306</v>
      </c>
      <c r="K52" s="3">
        <v>323</v>
      </c>
      <c r="L52" s="3">
        <v>339</v>
      </c>
      <c r="M52" s="3">
        <v>353</v>
      </c>
      <c r="N52" s="3">
        <v>367</v>
      </c>
      <c r="O52" s="3">
        <v>380</v>
      </c>
      <c r="P52" s="3">
        <v>392</v>
      </c>
    </row>
    <row r="53" spans="1:16" x14ac:dyDescent="0.25">
      <c r="A53" s="56" t="s">
        <v>937</v>
      </c>
      <c r="B53" s="3">
        <v>0</v>
      </c>
      <c r="C53" s="3">
        <v>139</v>
      </c>
      <c r="D53" s="3">
        <v>203</v>
      </c>
      <c r="E53" s="3">
        <v>251</v>
      </c>
      <c r="F53" s="3">
        <v>290</v>
      </c>
      <c r="G53" s="3">
        <v>323</v>
      </c>
      <c r="H53" s="3">
        <v>353</v>
      </c>
      <c r="I53" s="3">
        <v>380</v>
      </c>
      <c r="J53" s="3">
        <v>404</v>
      </c>
      <c r="K53" s="3">
        <v>427</v>
      </c>
      <c r="L53" s="3">
        <v>448</v>
      </c>
      <c r="M53" s="3">
        <v>468</v>
      </c>
      <c r="N53" s="3">
        <v>487</v>
      </c>
      <c r="O53" s="3">
        <v>505</v>
      </c>
      <c r="P53" s="3">
        <v>522</v>
      </c>
    </row>
    <row r="54" spans="1:16" x14ac:dyDescent="0.25">
      <c r="A54" s="56" t="s">
        <v>883</v>
      </c>
      <c r="B54" s="3">
        <v>0</v>
      </c>
      <c r="C54" s="3">
        <v>162</v>
      </c>
      <c r="D54" s="3">
        <v>255</v>
      </c>
      <c r="E54" s="3">
        <v>321</v>
      </c>
      <c r="F54" s="3">
        <v>374</v>
      </c>
      <c r="G54" s="3">
        <v>420</v>
      </c>
      <c r="H54" s="3">
        <v>460</v>
      </c>
      <c r="I54" s="3">
        <v>496</v>
      </c>
      <c r="J54" s="3">
        <v>530</v>
      </c>
      <c r="K54" s="3">
        <v>560</v>
      </c>
      <c r="L54" s="3">
        <v>589</v>
      </c>
      <c r="M54" s="3">
        <v>616</v>
      </c>
      <c r="N54" s="3">
        <v>641</v>
      </c>
      <c r="O54" s="3">
        <v>665</v>
      </c>
      <c r="P54" s="3">
        <v>688</v>
      </c>
    </row>
    <row r="55" spans="1:16" x14ac:dyDescent="0.25">
      <c r="A55" s="56" t="s">
        <v>938</v>
      </c>
      <c r="B55" s="3">
        <v>0</v>
      </c>
      <c r="C55" s="3">
        <v>174</v>
      </c>
      <c r="D55" s="3">
        <v>305</v>
      </c>
      <c r="E55" s="3">
        <v>392</v>
      </c>
      <c r="F55" s="3">
        <v>462</v>
      </c>
      <c r="G55" s="3">
        <v>522</v>
      </c>
      <c r="H55" s="3">
        <v>574</v>
      </c>
      <c r="I55" s="3">
        <v>621</v>
      </c>
      <c r="J55" s="3">
        <v>664</v>
      </c>
      <c r="K55" s="3">
        <v>703</v>
      </c>
      <c r="L55" s="3">
        <v>740</v>
      </c>
      <c r="M55" s="3">
        <v>775</v>
      </c>
      <c r="N55" s="3">
        <v>808</v>
      </c>
      <c r="O55" s="3">
        <v>839</v>
      </c>
      <c r="P55" s="3">
        <v>868</v>
      </c>
    </row>
    <row r="56" spans="1:16" x14ac:dyDescent="0.25">
      <c r="A56" s="56" t="s">
        <v>887</v>
      </c>
      <c r="B56" s="3">
        <v>0</v>
      </c>
      <c r="C56" s="3">
        <v>175</v>
      </c>
      <c r="D56" s="3">
        <v>328</v>
      </c>
      <c r="E56" s="3">
        <v>428</v>
      </c>
      <c r="F56" s="3">
        <v>506</v>
      </c>
      <c r="G56" s="3">
        <v>573</v>
      </c>
      <c r="H56" s="3">
        <v>632</v>
      </c>
      <c r="I56" s="3">
        <v>684</v>
      </c>
      <c r="J56" s="3">
        <v>732</v>
      </c>
      <c r="K56" s="3">
        <v>777</v>
      </c>
      <c r="L56" s="3">
        <v>818</v>
      </c>
      <c r="M56" s="3">
        <v>857</v>
      </c>
      <c r="N56" s="3">
        <v>893</v>
      </c>
      <c r="O56" s="3">
        <v>928</v>
      </c>
      <c r="P56" s="3">
        <v>961</v>
      </c>
    </row>
    <row r="57" spans="1:16" x14ac:dyDescent="0.25">
      <c r="A57" s="56" t="s">
        <v>939</v>
      </c>
      <c r="B57" s="3">
        <v>0</v>
      </c>
      <c r="C57" s="3">
        <v>161</v>
      </c>
      <c r="D57" s="3">
        <v>386</v>
      </c>
      <c r="E57" s="3">
        <v>520</v>
      </c>
      <c r="F57" s="3">
        <v>623</v>
      </c>
      <c r="G57" s="3">
        <v>710</v>
      </c>
      <c r="H57" s="3">
        <v>786</v>
      </c>
      <c r="I57" s="3">
        <v>854</v>
      </c>
      <c r="J57" s="3">
        <v>916</v>
      </c>
      <c r="K57" s="3">
        <v>973</v>
      </c>
      <c r="L57" s="3">
        <v>1026</v>
      </c>
      <c r="M57" s="3">
        <v>1076</v>
      </c>
      <c r="N57" s="3">
        <v>1123</v>
      </c>
      <c r="O57" s="3">
        <v>1168</v>
      </c>
      <c r="P57" s="3">
        <v>1210</v>
      </c>
    </row>
    <row r="58" spans="1:16" x14ac:dyDescent="0.25">
      <c r="A58" s="56" t="s">
        <v>884</v>
      </c>
      <c r="B58" s="3">
        <v>0</v>
      </c>
      <c r="C58" s="3">
        <v>76</v>
      </c>
      <c r="D58" s="3">
        <v>437</v>
      </c>
      <c r="E58" s="3">
        <v>610</v>
      </c>
      <c r="F58" s="3">
        <v>741</v>
      </c>
      <c r="G58" s="3">
        <v>851</v>
      </c>
      <c r="H58" s="3">
        <v>946</v>
      </c>
      <c r="I58" s="3">
        <v>1031</v>
      </c>
      <c r="J58" s="3">
        <v>1108</v>
      </c>
      <c r="K58" s="3">
        <v>1179</v>
      </c>
      <c r="L58" s="3">
        <v>1245</v>
      </c>
      <c r="M58" s="3">
        <v>1307</v>
      </c>
      <c r="N58" s="3">
        <v>1365</v>
      </c>
      <c r="O58" s="3">
        <v>1421</v>
      </c>
      <c r="P58" s="3">
        <v>1473</v>
      </c>
    </row>
    <row r="59" spans="1:16" x14ac:dyDescent="0.25">
      <c r="A59" s="56" t="s">
        <v>940</v>
      </c>
      <c r="B59" s="3">
        <v>46</v>
      </c>
      <c r="C59" s="3">
        <v>80</v>
      </c>
      <c r="D59" s="3">
        <v>104</v>
      </c>
      <c r="E59" s="3">
        <v>122</v>
      </c>
      <c r="F59" s="3">
        <v>138</v>
      </c>
      <c r="G59" s="3">
        <v>151</v>
      </c>
      <c r="H59" s="3">
        <v>163</v>
      </c>
      <c r="I59" s="3">
        <v>175</v>
      </c>
      <c r="J59" s="3">
        <v>185</v>
      </c>
      <c r="K59" s="3">
        <v>194</v>
      </c>
      <c r="L59" s="3">
        <v>203</v>
      </c>
      <c r="M59" s="3">
        <v>211</v>
      </c>
      <c r="N59" s="3">
        <v>219</v>
      </c>
      <c r="O59" s="3">
        <v>227</v>
      </c>
      <c r="P59" s="3">
        <v>234</v>
      </c>
    </row>
    <row r="60" spans="1:16" x14ac:dyDescent="0.25">
      <c r="A60" s="56" t="s">
        <v>941</v>
      </c>
      <c r="B60" s="3">
        <v>49</v>
      </c>
      <c r="C60" s="3">
        <v>99</v>
      </c>
      <c r="D60" s="3">
        <v>130</v>
      </c>
      <c r="E60" s="3">
        <v>154</v>
      </c>
      <c r="F60" s="3">
        <v>175</v>
      </c>
      <c r="G60" s="3">
        <v>193</v>
      </c>
      <c r="H60" s="3">
        <v>209</v>
      </c>
      <c r="I60" s="3">
        <v>224</v>
      </c>
      <c r="J60" s="3">
        <v>237</v>
      </c>
      <c r="K60" s="3">
        <v>249</v>
      </c>
      <c r="L60" s="3">
        <v>261</v>
      </c>
      <c r="M60" s="3">
        <v>272</v>
      </c>
      <c r="N60" s="3">
        <v>282</v>
      </c>
      <c r="O60" s="3">
        <v>292</v>
      </c>
      <c r="P60" s="3">
        <v>301</v>
      </c>
    </row>
    <row r="61" spans="1:16" x14ac:dyDescent="0.25">
      <c r="A61" s="56" t="s">
        <v>942</v>
      </c>
      <c r="B61" s="3">
        <v>34</v>
      </c>
      <c r="C61" s="3">
        <v>132</v>
      </c>
      <c r="D61" s="3">
        <v>182</v>
      </c>
      <c r="E61" s="3">
        <v>221</v>
      </c>
      <c r="F61" s="3">
        <v>253</v>
      </c>
      <c r="G61" s="3">
        <v>280</v>
      </c>
      <c r="H61" s="3">
        <v>305</v>
      </c>
      <c r="I61" s="3">
        <v>327</v>
      </c>
      <c r="J61" s="3">
        <v>348</v>
      </c>
      <c r="K61" s="3">
        <v>366</v>
      </c>
      <c r="L61" s="3">
        <v>384</v>
      </c>
      <c r="M61" s="3">
        <v>401</v>
      </c>
      <c r="N61" s="3">
        <v>416</v>
      </c>
      <c r="O61" s="3">
        <v>431</v>
      </c>
      <c r="P61" s="3">
        <v>445</v>
      </c>
    </row>
    <row r="62" spans="1:16" x14ac:dyDescent="0.25">
      <c r="A62" s="56" t="s">
        <v>943</v>
      </c>
      <c r="B62" s="3">
        <v>0</v>
      </c>
      <c r="C62" s="3">
        <v>160</v>
      </c>
      <c r="D62" s="3">
        <v>234</v>
      </c>
      <c r="E62" s="3">
        <v>288</v>
      </c>
      <c r="F62" s="3">
        <v>332</v>
      </c>
      <c r="G62" s="3">
        <v>371</v>
      </c>
      <c r="H62" s="3">
        <v>405</v>
      </c>
      <c r="I62" s="3">
        <v>436</v>
      </c>
      <c r="J62" s="3">
        <v>464</v>
      </c>
      <c r="K62" s="3">
        <v>490</v>
      </c>
      <c r="L62" s="3">
        <v>514</v>
      </c>
      <c r="M62" s="3">
        <v>537</v>
      </c>
      <c r="N62" s="3">
        <v>559</v>
      </c>
      <c r="O62" s="3">
        <v>579</v>
      </c>
      <c r="P62" s="3">
        <v>599</v>
      </c>
    </row>
    <row r="63" spans="1:16" x14ac:dyDescent="0.25">
      <c r="A63" s="56" t="s">
        <v>944</v>
      </c>
      <c r="B63" s="3">
        <v>0</v>
      </c>
      <c r="C63" s="3">
        <v>179</v>
      </c>
      <c r="D63" s="3">
        <v>282</v>
      </c>
      <c r="E63" s="3">
        <v>355</v>
      </c>
      <c r="F63" s="3">
        <v>414</v>
      </c>
      <c r="G63" s="3">
        <v>465</v>
      </c>
      <c r="H63" s="3">
        <v>509</v>
      </c>
      <c r="I63" s="3">
        <v>549</v>
      </c>
      <c r="J63" s="3">
        <v>586</v>
      </c>
      <c r="K63" s="3">
        <v>620</v>
      </c>
      <c r="L63" s="3">
        <v>652</v>
      </c>
      <c r="M63" s="3">
        <v>682</v>
      </c>
      <c r="N63" s="3">
        <v>710</v>
      </c>
      <c r="O63" s="3">
        <v>736</v>
      </c>
      <c r="P63" s="3">
        <v>762</v>
      </c>
    </row>
    <row r="64" spans="1:16" x14ac:dyDescent="0.25">
      <c r="A64" s="56" t="s">
        <v>945</v>
      </c>
      <c r="B64" s="3">
        <v>0</v>
      </c>
      <c r="C64" s="3">
        <v>181</v>
      </c>
      <c r="D64" s="3">
        <v>285</v>
      </c>
      <c r="E64" s="3">
        <v>359</v>
      </c>
      <c r="F64" s="3">
        <v>418</v>
      </c>
      <c r="G64" s="3">
        <v>469</v>
      </c>
      <c r="H64" s="3">
        <v>514</v>
      </c>
      <c r="I64" s="3">
        <v>555</v>
      </c>
      <c r="J64" s="3">
        <v>592</v>
      </c>
      <c r="K64" s="3">
        <v>626</v>
      </c>
      <c r="L64" s="3">
        <v>658</v>
      </c>
      <c r="M64" s="3">
        <v>688</v>
      </c>
      <c r="N64" s="3">
        <v>716</v>
      </c>
      <c r="O64" s="3">
        <v>743</v>
      </c>
      <c r="P64" s="3">
        <v>769</v>
      </c>
    </row>
    <row r="65" spans="1:16" x14ac:dyDescent="0.25">
      <c r="A65" s="56" t="s">
        <v>946</v>
      </c>
      <c r="B65" s="3">
        <v>0</v>
      </c>
      <c r="C65" s="3">
        <v>194</v>
      </c>
      <c r="D65" s="3">
        <v>363</v>
      </c>
      <c r="E65" s="3">
        <v>473</v>
      </c>
      <c r="F65" s="3">
        <v>560</v>
      </c>
      <c r="G65" s="3">
        <v>633</v>
      </c>
      <c r="H65" s="3">
        <v>698</v>
      </c>
      <c r="I65" s="3">
        <v>756</v>
      </c>
      <c r="J65" s="3">
        <v>809</v>
      </c>
      <c r="K65" s="3">
        <v>858</v>
      </c>
      <c r="L65" s="3">
        <v>904</v>
      </c>
      <c r="M65" s="3">
        <v>947</v>
      </c>
      <c r="N65" s="3">
        <v>987</v>
      </c>
      <c r="O65" s="3">
        <v>1025</v>
      </c>
      <c r="P65" s="3">
        <v>1062</v>
      </c>
    </row>
    <row r="66" spans="1:16" x14ac:dyDescent="0.25">
      <c r="A66" s="56" t="s">
        <v>947</v>
      </c>
      <c r="B66" s="3">
        <v>0</v>
      </c>
      <c r="C66" s="3">
        <v>144</v>
      </c>
      <c r="D66" s="3">
        <v>445</v>
      </c>
      <c r="E66" s="3">
        <v>609</v>
      </c>
      <c r="F66" s="3">
        <v>735</v>
      </c>
      <c r="G66" s="3">
        <v>840</v>
      </c>
      <c r="H66" s="3">
        <v>932</v>
      </c>
      <c r="I66" s="3">
        <v>1014</v>
      </c>
      <c r="J66" s="3">
        <v>1089</v>
      </c>
      <c r="K66" s="3">
        <v>1158</v>
      </c>
      <c r="L66" s="3">
        <v>1222</v>
      </c>
      <c r="M66" s="3">
        <v>1282</v>
      </c>
      <c r="N66" s="3">
        <v>1339</v>
      </c>
      <c r="O66" s="3">
        <v>1393</v>
      </c>
      <c r="P66" s="3">
        <v>1444</v>
      </c>
    </row>
    <row r="67" spans="1:16" x14ac:dyDescent="0.25">
      <c r="A67" s="56" t="s">
        <v>948</v>
      </c>
      <c r="B67" s="3">
        <v>48</v>
      </c>
      <c r="C67" s="3">
        <v>97</v>
      </c>
      <c r="D67" s="3">
        <v>128</v>
      </c>
      <c r="E67" s="3">
        <v>152</v>
      </c>
      <c r="F67" s="3">
        <v>172</v>
      </c>
      <c r="G67" s="3">
        <v>190</v>
      </c>
      <c r="H67" s="3">
        <v>206</v>
      </c>
      <c r="I67" s="3">
        <v>220</v>
      </c>
      <c r="J67" s="3">
        <v>234</v>
      </c>
      <c r="K67" s="3">
        <v>246</v>
      </c>
      <c r="L67" s="3">
        <v>257</v>
      </c>
      <c r="M67" s="3">
        <v>268</v>
      </c>
      <c r="N67" s="3">
        <v>278</v>
      </c>
      <c r="O67" s="3">
        <v>288</v>
      </c>
      <c r="P67" s="3">
        <v>297</v>
      </c>
    </row>
    <row r="68" spans="1:16" x14ac:dyDescent="0.25">
      <c r="A68" s="56" t="s">
        <v>949</v>
      </c>
      <c r="B68" s="3">
        <v>32</v>
      </c>
      <c r="C68" s="3">
        <v>130</v>
      </c>
      <c r="D68" s="3">
        <v>180</v>
      </c>
      <c r="E68" s="3">
        <v>218</v>
      </c>
      <c r="F68" s="3">
        <v>249</v>
      </c>
      <c r="G68" s="3">
        <v>276</v>
      </c>
      <c r="H68" s="3">
        <v>301</v>
      </c>
      <c r="I68" s="3">
        <v>323</v>
      </c>
      <c r="J68" s="3">
        <v>343</v>
      </c>
      <c r="K68" s="3">
        <v>362</v>
      </c>
      <c r="L68" s="3">
        <v>379</v>
      </c>
      <c r="M68" s="3">
        <v>396</v>
      </c>
      <c r="N68" s="3">
        <v>411</v>
      </c>
      <c r="O68" s="3">
        <v>426</v>
      </c>
      <c r="P68" s="3">
        <v>440</v>
      </c>
    </row>
    <row r="69" spans="1:16" x14ac:dyDescent="0.25">
      <c r="A69" s="56" t="s">
        <v>950</v>
      </c>
      <c r="B69" s="3">
        <v>0</v>
      </c>
      <c r="C69" s="3">
        <v>158</v>
      </c>
      <c r="D69" s="3">
        <v>231</v>
      </c>
      <c r="E69" s="3">
        <v>284</v>
      </c>
      <c r="F69" s="3">
        <v>329</v>
      </c>
      <c r="G69" s="3">
        <v>367</v>
      </c>
      <c r="H69" s="3">
        <v>401</v>
      </c>
      <c r="I69" s="3">
        <v>431</v>
      </c>
      <c r="J69" s="3">
        <v>459</v>
      </c>
      <c r="K69" s="3">
        <v>485</v>
      </c>
      <c r="L69" s="3">
        <v>509</v>
      </c>
      <c r="M69" s="3">
        <v>532</v>
      </c>
      <c r="N69" s="3">
        <v>553</v>
      </c>
      <c r="O69" s="3">
        <v>574</v>
      </c>
      <c r="P69" s="3">
        <v>593</v>
      </c>
    </row>
    <row r="70" spans="1:16" x14ac:dyDescent="0.25">
      <c r="A70" s="56" t="s">
        <v>951</v>
      </c>
      <c r="B70" s="3">
        <v>0</v>
      </c>
      <c r="C70" s="3">
        <v>178</v>
      </c>
      <c r="D70" s="3">
        <v>280</v>
      </c>
      <c r="E70" s="3">
        <v>353</v>
      </c>
      <c r="F70" s="3">
        <v>411</v>
      </c>
      <c r="G70" s="3">
        <v>462</v>
      </c>
      <c r="H70" s="3">
        <v>506</v>
      </c>
      <c r="I70" s="3">
        <v>546</v>
      </c>
      <c r="J70" s="3">
        <v>583</v>
      </c>
      <c r="K70" s="3">
        <v>617</v>
      </c>
      <c r="L70" s="3">
        <v>648</v>
      </c>
      <c r="M70" s="3">
        <v>678</v>
      </c>
      <c r="N70" s="3">
        <v>706</v>
      </c>
      <c r="O70" s="3">
        <v>733</v>
      </c>
      <c r="P70" s="3">
        <v>758</v>
      </c>
    </row>
    <row r="71" spans="1:16" x14ac:dyDescent="0.25">
      <c r="A71" s="56" t="s">
        <v>952</v>
      </c>
      <c r="B71" s="3">
        <v>0</v>
      </c>
      <c r="C71" s="3">
        <v>192</v>
      </c>
      <c r="D71" s="3">
        <v>359</v>
      </c>
      <c r="E71" s="3">
        <v>468</v>
      </c>
      <c r="F71" s="3">
        <v>554</v>
      </c>
      <c r="G71" s="3">
        <v>628</v>
      </c>
      <c r="H71" s="3">
        <v>692</v>
      </c>
      <c r="I71" s="3">
        <v>750</v>
      </c>
      <c r="J71" s="3">
        <v>802</v>
      </c>
      <c r="K71" s="3">
        <v>851</v>
      </c>
      <c r="L71" s="3">
        <v>897</v>
      </c>
      <c r="M71" s="3">
        <v>939</v>
      </c>
      <c r="N71" s="3">
        <v>979</v>
      </c>
      <c r="O71" s="3">
        <v>1017</v>
      </c>
      <c r="P71" s="3">
        <v>1054</v>
      </c>
    </row>
    <row r="72" spans="1:16" x14ac:dyDescent="0.25">
      <c r="A72" s="56" t="s">
        <v>880</v>
      </c>
      <c r="B72" s="3">
        <v>0</v>
      </c>
      <c r="C72" s="3">
        <v>192</v>
      </c>
      <c r="D72" s="3">
        <v>375</v>
      </c>
      <c r="E72" s="3">
        <v>493</v>
      </c>
      <c r="F72" s="3">
        <v>585</v>
      </c>
      <c r="G72" s="3">
        <v>664</v>
      </c>
      <c r="H72" s="3">
        <v>732</v>
      </c>
      <c r="I72" s="3">
        <v>794</v>
      </c>
      <c r="J72" s="3">
        <v>850</v>
      </c>
      <c r="K72" s="3">
        <v>902</v>
      </c>
      <c r="L72" s="3">
        <v>951</v>
      </c>
      <c r="M72" s="3">
        <v>996</v>
      </c>
      <c r="N72" s="3">
        <v>1039</v>
      </c>
      <c r="O72" s="3">
        <v>1080</v>
      </c>
      <c r="P72" s="3">
        <v>1119</v>
      </c>
    </row>
    <row r="73" spans="1:16" x14ac:dyDescent="0.25">
      <c r="A73" s="56" t="s">
        <v>953</v>
      </c>
      <c r="B73" s="3">
        <v>0</v>
      </c>
      <c r="C73" s="3">
        <v>82</v>
      </c>
      <c r="D73" s="3">
        <v>471</v>
      </c>
      <c r="E73" s="3">
        <v>657</v>
      </c>
      <c r="F73" s="3">
        <v>799</v>
      </c>
      <c r="G73" s="3">
        <v>917</v>
      </c>
      <c r="H73" s="3">
        <v>1020</v>
      </c>
      <c r="I73" s="3">
        <v>1112</v>
      </c>
      <c r="J73" s="3">
        <v>1195</v>
      </c>
      <c r="K73" s="3">
        <v>1272</v>
      </c>
      <c r="L73" s="3">
        <v>1344</v>
      </c>
      <c r="M73" s="3">
        <v>1411</v>
      </c>
      <c r="N73" s="3">
        <v>1474</v>
      </c>
      <c r="O73" s="3">
        <v>1534</v>
      </c>
      <c r="P73" s="3">
        <v>1591</v>
      </c>
    </row>
    <row r="74" spans="1:16" x14ac:dyDescent="0.25">
      <c r="A74" s="56" t="s">
        <v>954</v>
      </c>
      <c r="B74" s="3">
        <v>14</v>
      </c>
      <c r="C74" s="3">
        <v>22</v>
      </c>
      <c r="D74" s="3">
        <v>28</v>
      </c>
      <c r="E74" s="3">
        <v>32</v>
      </c>
      <c r="F74" s="3">
        <v>36</v>
      </c>
      <c r="G74" s="3">
        <v>39</v>
      </c>
      <c r="H74" s="3">
        <v>42</v>
      </c>
      <c r="I74" s="3">
        <v>45</v>
      </c>
      <c r="J74" s="3">
        <v>47</v>
      </c>
      <c r="K74" s="3">
        <v>50</v>
      </c>
      <c r="L74" s="3">
        <v>52</v>
      </c>
      <c r="M74" s="3">
        <v>54</v>
      </c>
      <c r="N74" s="3">
        <v>55</v>
      </c>
      <c r="O74" s="3">
        <v>57</v>
      </c>
      <c r="P74" s="3">
        <v>59</v>
      </c>
    </row>
    <row r="75" spans="1:16" x14ac:dyDescent="0.25">
      <c r="A75" s="56" t="s">
        <v>955</v>
      </c>
      <c r="B75" s="3">
        <v>15</v>
      </c>
      <c r="C75" s="3">
        <v>25</v>
      </c>
      <c r="D75" s="3">
        <v>32</v>
      </c>
      <c r="E75" s="3">
        <v>38</v>
      </c>
      <c r="F75" s="3">
        <v>42</v>
      </c>
      <c r="G75" s="3">
        <v>46</v>
      </c>
      <c r="H75" s="3">
        <v>50</v>
      </c>
      <c r="I75" s="3">
        <v>53</v>
      </c>
      <c r="J75" s="3">
        <v>56</v>
      </c>
      <c r="K75" s="3">
        <v>59</v>
      </c>
      <c r="L75" s="3">
        <v>61</v>
      </c>
      <c r="M75" s="3">
        <v>64</v>
      </c>
      <c r="N75" s="3">
        <v>66</v>
      </c>
      <c r="O75" s="3">
        <v>68</v>
      </c>
      <c r="P75" s="3">
        <v>70</v>
      </c>
    </row>
    <row r="76" spans="1:16" x14ac:dyDescent="0.25">
      <c r="A76" s="56" t="s">
        <v>956</v>
      </c>
      <c r="B76" s="3">
        <v>22</v>
      </c>
      <c r="C76" s="3">
        <v>37</v>
      </c>
      <c r="D76" s="3">
        <v>47</v>
      </c>
      <c r="E76" s="3">
        <v>55</v>
      </c>
      <c r="F76" s="3">
        <v>62</v>
      </c>
      <c r="G76" s="3">
        <v>68</v>
      </c>
      <c r="H76" s="3">
        <v>74</v>
      </c>
      <c r="I76" s="3">
        <v>79</v>
      </c>
      <c r="J76" s="3">
        <v>83</v>
      </c>
      <c r="K76" s="3">
        <v>87</v>
      </c>
      <c r="L76" s="3">
        <v>91</v>
      </c>
      <c r="M76" s="3">
        <v>95</v>
      </c>
      <c r="N76" s="3">
        <v>99</v>
      </c>
      <c r="O76" s="3">
        <v>102</v>
      </c>
      <c r="P76" s="3">
        <v>105</v>
      </c>
    </row>
    <row r="77" spans="1:16" x14ac:dyDescent="0.25">
      <c r="A77" s="55"/>
    </row>
    <row r="78" spans="1:16" x14ac:dyDescent="0.25">
      <c r="A78" s="55" t="s">
        <v>957</v>
      </c>
    </row>
    <row r="79" spans="1:16" x14ac:dyDescent="0.25">
      <c r="A79" t="s">
        <v>958</v>
      </c>
      <c r="B79">
        <v>66</v>
      </c>
    </row>
    <row r="80" spans="1:16" x14ac:dyDescent="0.25">
      <c r="A80" t="s">
        <v>959</v>
      </c>
      <c r="B80">
        <v>80</v>
      </c>
    </row>
    <row r="81" spans="1:2" x14ac:dyDescent="0.25">
      <c r="A81" t="s">
        <v>960</v>
      </c>
      <c r="B81">
        <v>0.85</v>
      </c>
    </row>
    <row r="82" spans="1:2" x14ac:dyDescent="0.25">
      <c r="A82" t="s">
        <v>961</v>
      </c>
      <c r="B82">
        <v>0.85</v>
      </c>
    </row>
    <row r="83" spans="1:2" x14ac:dyDescent="0.25">
      <c r="A83" t="s">
        <v>962</v>
      </c>
      <c r="B83">
        <v>1000</v>
      </c>
    </row>
    <row r="84" spans="1:2" x14ac:dyDescent="0.25">
      <c r="A84" t="s">
        <v>963</v>
      </c>
      <c r="B84">
        <v>100</v>
      </c>
    </row>
    <row r="85" spans="1:2" x14ac:dyDescent="0.25">
      <c r="A85" t="s">
        <v>964</v>
      </c>
      <c r="B85">
        <v>90</v>
      </c>
    </row>
    <row r="86" spans="1:2" x14ac:dyDescent="0.25">
      <c r="A86" t="s">
        <v>965</v>
      </c>
      <c r="B86">
        <v>40</v>
      </c>
    </row>
    <row r="87" spans="1:2" x14ac:dyDescent="0.25">
      <c r="A87" t="s">
        <v>966</v>
      </c>
      <c r="B87">
        <v>5</v>
      </c>
    </row>
    <row r="88" spans="1:2" x14ac:dyDescent="0.25">
      <c r="A88" t="s">
        <v>967</v>
      </c>
      <c r="B88">
        <v>0.15</v>
      </c>
    </row>
    <row r="89" spans="1:2" x14ac:dyDescent="0.25">
      <c r="A89" t="s">
        <v>968</v>
      </c>
      <c r="B89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&amp;R&amp;10Proc 638  annex B
issued 10/14</oddHeader>
    <oddFooter>&amp;R&amp;10&amp;P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F89"/>
  <sheetViews>
    <sheetView zoomScale="70" zoomScaleNormal="70" workbookViewId="0">
      <selection activeCell="B8" sqref="B8:P8"/>
    </sheetView>
  </sheetViews>
  <sheetFormatPr defaultRowHeight="15" x14ac:dyDescent="0.25"/>
  <cols>
    <col min="1" max="1" width="37.85546875" bestFit="1" customWidth="1"/>
  </cols>
  <sheetData>
    <row r="1" spans="1:32" x14ac:dyDescent="0.25">
      <c r="A1" s="55" t="s">
        <v>971</v>
      </c>
    </row>
    <row r="2" spans="1:32" x14ac:dyDescent="0.25">
      <c r="B2" s="55" t="s">
        <v>897</v>
      </c>
    </row>
    <row r="3" spans="1:32" x14ac:dyDescent="0.25">
      <c r="A3" s="56" t="s">
        <v>878</v>
      </c>
      <c r="B3" s="56">
        <v>50</v>
      </c>
      <c r="C3" s="56">
        <v>55</v>
      </c>
      <c r="D3" s="56">
        <v>60</v>
      </c>
      <c r="E3" s="56">
        <v>65</v>
      </c>
      <c r="F3" s="56">
        <v>70</v>
      </c>
      <c r="G3" s="56">
        <v>75</v>
      </c>
      <c r="H3" s="56">
        <v>80</v>
      </c>
      <c r="I3" s="56">
        <v>85</v>
      </c>
      <c r="J3" s="56">
        <v>90</v>
      </c>
      <c r="K3" s="56">
        <v>95</v>
      </c>
      <c r="L3" s="56">
        <v>100</v>
      </c>
      <c r="M3" s="56">
        <v>105</v>
      </c>
      <c r="N3" s="56">
        <v>110</v>
      </c>
      <c r="O3" s="56">
        <v>115</v>
      </c>
      <c r="P3" s="56">
        <v>120</v>
      </c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</row>
    <row r="4" spans="1:32" x14ac:dyDescent="0.25">
      <c r="A4" s="56" t="s">
        <v>898</v>
      </c>
      <c r="B4" s="3">
        <v>106</v>
      </c>
      <c r="C4" s="3">
        <v>112</v>
      </c>
      <c r="D4" s="3">
        <v>118</v>
      </c>
      <c r="E4" s="3">
        <v>124</v>
      </c>
      <c r="F4" s="3">
        <v>129</v>
      </c>
      <c r="G4" s="3">
        <v>133</v>
      </c>
      <c r="H4" s="3">
        <v>138</v>
      </c>
      <c r="I4" s="3">
        <v>142</v>
      </c>
      <c r="J4" s="3">
        <v>146</v>
      </c>
      <c r="K4" s="3">
        <v>150</v>
      </c>
      <c r="L4" s="3">
        <v>153</v>
      </c>
      <c r="M4" s="3">
        <v>157</v>
      </c>
      <c r="N4" s="3">
        <v>160</v>
      </c>
      <c r="O4" s="3">
        <v>163</v>
      </c>
      <c r="P4" s="3">
        <v>167</v>
      </c>
    </row>
    <row r="5" spans="1:32" x14ac:dyDescent="0.25">
      <c r="A5" s="56" t="s">
        <v>894</v>
      </c>
      <c r="B5" s="3">
        <v>151</v>
      </c>
      <c r="C5" s="3">
        <v>160</v>
      </c>
      <c r="D5" s="3">
        <v>168</v>
      </c>
      <c r="E5" s="3">
        <v>176</v>
      </c>
      <c r="F5" s="3">
        <v>183</v>
      </c>
      <c r="G5" s="3">
        <v>190</v>
      </c>
      <c r="H5" s="3">
        <v>196</v>
      </c>
      <c r="I5" s="3">
        <v>202</v>
      </c>
      <c r="J5" s="3">
        <v>208</v>
      </c>
      <c r="K5" s="3">
        <v>213</v>
      </c>
      <c r="L5" s="3">
        <v>218</v>
      </c>
      <c r="M5" s="3">
        <v>223</v>
      </c>
      <c r="N5" s="3">
        <v>228</v>
      </c>
      <c r="O5" s="3">
        <v>233</v>
      </c>
      <c r="P5" s="3">
        <v>237</v>
      </c>
    </row>
    <row r="6" spans="1:32" x14ac:dyDescent="0.25">
      <c r="A6" s="56" t="s">
        <v>895</v>
      </c>
      <c r="B6" s="3">
        <v>198</v>
      </c>
      <c r="C6" s="3">
        <v>210</v>
      </c>
      <c r="D6" s="3">
        <v>221</v>
      </c>
      <c r="E6" s="3">
        <v>231</v>
      </c>
      <c r="F6" s="3">
        <v>241</v>
      </c>
      <c r="G6" s="3">
        <v>249</v>
      </c>
      <c r="H6" s="3">
        <v>258</v>
      </c>
      <c r="I6" s="3">
        <v>266</v>
      </c>
      <c r="J6" s="3">
        <v>273</v>
      </c>
      <c r="K6" s="3">
        <v>280</v>
      </c>
      <c r="L6" s="3">
        <v>287</v>
      </c>
      <c r="M6" s="3">
        <v>294</v>
      </c>
      <c r="N6" s="3">
        <v>300</v>
      </c>
      <c r="O6" s="3">
        <v>306</v>
      </c>
      <c r="P6" s="3">
        <v>312</v>
      </c>
    </row>
    <row r="7" spans="1:32" x14ac:dyDescent="0.25">
      <c r="A7" s="56" t="s">
        <v>899</v>
      </c>
      <c r="B7" s="3">
        <v>277</v>
      </c>
      <c r="C7" s="3">
        <v>293</v>
      </c>
      <c r="D7" s="3">
        <v>308</v>
      </c>
      <c r="E7" s="3">
        <v>322</v>
      </c>
      <c r="F7" s="3">
        <v>336</v>
      </c>
      <c r="G7" s="3">
        <v>348</v>
      </c>
      <c r="H7" s="3">
        <v>360</v>
      </c>
      <c r="I7" s="3">
        <v>371</v>
      </c>
      <c r="J7" s="3">
        <v>381</v>
      </c>
      <c r="K7" s="3">
        <v>391</v>
      </c>
      <c r="L7" s="3">
        <v>401</v>
      </c>
      <c r="M7" s="3">
        <v>410</v>
      </c>
      <c r="N7" s="3">
        <v>419</v>
      </c>
      <c r="O7" s="3">
        <v>428</v>
      </c>
      <c r="P7" s="3">
        <v>436</v>
      </c>
    </row>
    <row r="8" spans="1:32" x14ac:dyDescent="0.25">
      <c r="A8" s="56" t="s">
        <v>886</v>
      </c>
      <c r="B8" s="3">
        <v>390</v>
      </c>
      <c r="C8" s="3">
        <v>413</v>
      </c>
      <c r="D8" s="3">
        <v>434</v>
      </c>
      <c r="E8" s="3">
        <v>454</v>
      </c>
      <c r="F8" s="3">
        <v>472</v>
      </c>
      <c r="G8" s="3">
        <v>490</v>
      </c>
      <c r="H8" s="3">
        <v>507</v>
      </c>
      <c r="I8" s="3">
        <v>522</v>
      </c>
      <c r="J8" s="3">
        <v>537</v>
      </c>
      <c r="K8" s="3">
        <v>551</v>
      </c>
      <c r="L8" s="3">
        <v>565</v>
      </c>
      <c r="M8" s="3">
        <v>578</v>
      </c>
      <c r="N8" s="3">
        <v>591</v>
      </c>
      <c r="O8" s="3">
        <v>603</v>
      </c>
      <c r="P8" s="3">
        <v>615</v>
      </c>
    </row>
    <row r="9" spans="1:32" x14ac:dyDescent="0.25">
      <c r="A9" s="56" t="s">
        <v>900</v>
      </c>
      <c r="B9" s="3">
        <v>511</v>
      </c>
      <c r="C9" s="3">
        <v>541</v>
      </c>
      <c r="D9" s="3">
        <v>569</v>
      </c>
      <c r="E9" s="3">
        <v>596</v>
      </c>
      <c r="F9" s="3">
        <v>620</v>
      </c>
      <c r="G9" s="3">
        <v>643</v>
      </c>
      <c r="H9" s="3">
        <v>665</v>
      </c>
      <c r="I9" s="3">
        <v>685</v>
      </c>
      <c r="J9" s="3">
        <v>705</v>
      </c>
      <c r="K9" s="3">
        <v>724</v>
      </c>
      <c r="L9" s="3">
        <v>742</v>
      </c>
      <c r="M9" s="3">
        <v>760</v>
      </c>
      <c r="N9" s="3">
        <v>776</v>
      </c>
      <c r="O9" s="3">
        <v>792</v>
      </c>
      <c r="P9" s="3">
        <v>808</v>
      </c>
    </row>
    <row r="10" spans="1:32" x14ac:dyDescent="0.25">
      <c r="A10" s="56" t="s">
        <v>901</v>
      </c>
      <c r="B10" s="3">
        <v>603</v>
      </c>
      <c r="C10" s="3">
        <v>639</v>
      </c>
      <c r="D10" s="3">
        <v>672</v>
      </c>
      <c r="E10" s="3">
        <v>703</v>
      </c>
      <c r="F10" s="3">
        <v>732</v>
      </c>
      <c r="G10" s="3">
        <v>759</v>
      </c>
      <c r="H10" s="3">
        <v>785</v>
      </c>
      <c r="I10" s="3">
        <v>809</v>
      </c>
      <c r="J10" s="3">
        <v>833</v>
      </c>
      <c r="K10" s="3">
        <v>855</v>
      </c>
      <c r="L10" s="3">
        <v>876</v>
      </c>
      <c r="M10" s="3">
        <v>897</v>
      </c>
      <c r="N10" s="3">
        <v>917</v>
      </c>
      <c r="O10" s="3">
        <v>936</v>
      </c>
      <c r="P10" s="3">
        <v>955</v>
      </c>
    </row>
    <row r="11" spans="1:32" x14ac:dyDescent="0.25">
      <c r="A11" s="56" t="s">
        <v>902</v>
      </c>
      <c r="B11" s="3">
        <v>706</v>
      </c>
      <c r="C11" s="3">
        <v>748</v>
      </c>
      <c r="D11" s="3">
        <v>787</v>
      </c>
      <c r="E11" s="3">
        <v>823</v>
      </c>
      <c r="F11" s="3">
        <v>857</v>
      </c>
      <c r="G11" s="3">
        <v>889</v>
      </c>
      <c r="H11" s="3">
        <v>919</v>
      </c>
      <c r="I11" s="3">
        <v>948</v>
      </c>
      <c r="J11" s="3">
        <v>975</v>
      </c>
      <c r="K11" s="3">
        <v>1001</v>
      </c>
      <c r="L11" s="3">
        <v>1027</v>
      </c>
      <c r="M11" s="3">
        <v>1051</v>
      </c>
      <c r="N11" s="3">
        <v>1074</v>
      </c>
      <c r="O11" s="3">
        <v>1097</v>
      </c>
      <c r="P11" s="3">
        <v>1119</v>
      </c>
    </row>
    <row r="12" spans="1:32" x14ac:dyDescent="0.25">
      <c r="A12" s="56" t="s">
        <v>903</v>
      </c>
      <c r="B12" s="3">
        <v>706</v>
      </c>
      <c r="C12" s="3">
        <v>747</v>
      </c>
      <c r="D12" s="3">
        <v>786</v>
      </c>
      <c r="E12" s="3">
        <v>822</v>
      </c>
      <c r="F12" s="3">
        <v>856</v>
      </c>
      <c r="G12" s="3">
        <v>888</v>
      </c>
      <c r="H12" s="3">
        <v>918</v>
      </c>
      <c r="I12" s="3">
        <v>947</v>
      </c>
      <c r="J12" s="3">
        <v>974</v>
      </c>
      <c r="K12" s="3">
        <v>1000</v>
      </c>
      <c r="L12" s="3">
        <v>1026</v>
      </c>
      <c r="M12" s="3">
        <v>1050</v>
      </c>
      <c r="N12" s="3">
        <v>1073</v>
      </c>
      <c r="O12" s="3">
        <v>1096</v>
      </c>
      <c r="P12" s="3">
        <v>1118</v>
      </c>
    </row>
    <row r="13" spans="1:32" x14ac:dyDescent="0.25">
      <c r="A13" s="56" t="s">
        <v>904</v>
      </c>
      <c r="B13" s="3">
        <v>794</v>
      </c>
      <c r="C13" s="3">
        <v>841</v>
      </c>
      <c r="D13" s="3">
        <v>884</v>
      </c>
      <c r="E13" s="3">
        <v>925</v>
      </c>
      <c r="F13" s="3">
        <v>963</v>
      </c>
      <c r="G13" s="3">
        <v>999</v>
      </c>
      <c r="H13" s="3">
        <v>1033</v>
      </c>
      <c r="I13" s="3">
        <v>1065</v>
      </c>
      <c r="J13" s="3">
        <v>1096</v>
      </c>
      <c r="K13" s="3">
        <v>1126</v>
      </c>
      <c r="L13" s="3">
        <v>1154</v>
      </c>
      <c r="M13" s="3">
        <v>1182</v>
      </c>
      <c r="N13" s="3">
        <v>1208</v>
      </c>
      <c r="O13" s="3">
        <v>1234</v>
      </c>
      <c r="P13" s="3">
        <v>1258</v>
      </c>
    </row>
    <row r="14" spans="1:32" x14ac:dyDescent="0.25">
      <c r="A14" s="56" t="s">
        <v>905</v>
      </c>
      <c r="B14" s="3">
        <v>806</v>
      </c>
      <c r="C14" s="3">
        <v>853</v>
      </c>
      <c r="D14" s="3">
        <v>898</v>
      </c>
      <c r="E14" s="3">
        <v>939</v>
      </c>
      <c r="F14" s="3">
        <v>977</v>
      </c>
      <c r="G14" s="3">
        <v>1014</v>
      </c>
      <c r="H14" s="3">
        <v>1048</v>
      </c>
      <c r="I14" s="3">
        <v>1081</v>
      </c>
      <c r="J14" s="3">
        <v>1113</v>
      </c>
      <c r="K14" s="3">
        <v>1143</v>
      </c>
      <c r="L14" s="3">
        <v>1172</v>
      </c>
      <c r="M14" s="3">
        <v>1199</v>
      </c>
      <c r="N14" s="3">
        <v>1226</v>
      </c>
      <c r="O14" s="3">
        <v>1252</v>
      </c>
      <c r="P14" s="3">
        <v>1277</v>
      </c>
    </row>
    <row r="15" spans="1:32" x14ac:dyDescent="0.25">
      <c r="A15" s="56" t="s">
        <v>906</v>
      </c>
      <c r="B15" s="3">
        <v>1090</v>
      </c>
      <c r="C15" s="3">
        <v>1154</v>
      </c>
      <c r="D15" s="3">
        <v>1214</v>
      </c>
      <c r="E15" s="3">
        <v>1269</v>
      </c>
      <c r="F15" s="3">
        <v>1322</v>
      </c>
      <c r="G15" s="3">
        <v>1371</v>
      </c>
      <c r="H15" s="3">
        <v>1418</v>
      </c>
      <c r="I15" s="3">
        <v>1463</v>
      </c>
      <c r="J15" s="3">
        <v>1506</v>
      </c>
      <c r="K15" s="3">
        <v>1547</v>
      </c>
      <c r="L15" s="3">
        <v>1586</v>
      </c>
      <c r="M15" s="3">
        <v>1624</v>
      </c>
      <c r="N15" s="3">
        <v>1661</v>
      </c>
      <c r="O15" s="3">
        <v>1696</v>
      </c>
      <c r="P15" s="3">
        <v>1731</v>
      </c>
    </row>
    <row r="16" spans="1:32" x14ac:dyDescent="0.25">
      <c r="A16" s="56" t="s">
        <v>907</v>
      </c>
      <c r="B16" s="3">
        <v>1207</v>
      </c>
      <c r="C16" s="3">
        <v>1279</v>
      </c>
      <c r="D16" s="3">
        <v>1345</v>
      </c>
      <c r="E16" s="3">
        <v>1407</v>
      </c>
      <c r="F16" s="3">
        <v>1465</v>
      </c>
      <c r="G16" s="3">
        <v>1520</v>
      </c>
      <c r="H16" s="3">
        <v>1572</v>
      </c>
      <c r="I16" s="3">
        <v>1622</v>
      </c>
      <c r="J16" s="3">
        <v>1669</v>
      </c>
      <c r="K16" s="3">
        <v>1715</v>
      </c>
      <c r="L16" s="3">
        <v>1759</v>
      </c>
      <c r="M16" s="3">
        <v>1801</v>
      </c>
      <c r="N16" s="3">
        <v>1842</v>
      </c>
      <c r="O16" s="3">
        <v>1881</v>
      </c>
      <c r="P16" s="3">
        <v>1920</v>
      </c>
    </row>
    <row r="17" spans="1:16" x14ac:dyDescent="0.25">
      <c r="A17" s="56" t="s">
        <v>908</v>
      </c>
      <c r="B17" s="3">
        <v>147</v>
      </c>
      <c r="C17" s="3">
        <v>155</v>
      </c>
      <c r="D17" s="3">
        <v>163</v>
      </c>
      <c r="E17" s="3">
        <v>171</v>
      </c>
      <c r="F17" s="3">
        <v>178</v>
      </c>
      <c r="G17" s="3">
        <v>184</v>
      </c>
      <c r="H17" s="3">
        <v>190</v>
      </c>
      <c r="I17" s="3">
        <v>196</v>
      </c>
      <c r="J17" s="3">
        <v>202</v>
      </c>
      <c r="K17" s="3">
        <v>207</v>
      </c>
      <c r="L17" s="3">
        <v>212</v>
      </c>
      <c r="M17" s="3">
        <v>217</v>
      </c>
      <c r="N17" s="3">
        <v>222</v>
      </c>
      <c r="O17" s="3">
        <v>226</v>
      </c>
      <c r="P17" s="3">
        <v>230</v>
      </c>
    </row>
    <row r="18" spans="1:16" x14ac:dyDescent="0.25">
      <c r="A18" s="56" t="s">
        <v>909</v>
      </c>
      <c r="B18" s="3">
        <v>170</v>
      </c>
      <c r="C18" s="3">
        <v>180</v>
      </c>
      <c r="D18" s="3">
        <v>189</v>
      </c>
      <c r="E18" s="3">
        <v>197</v>
      </c>
      <c r="F18" s="3">
        <v>205</v>
      </c>
      <c r="G18" s="3">
        <v>213</v>
      </c>
      <c r="H18" s="3">
        <v>220</v>
      </c>
      <c r="I18" s="3">
        <v>227</v>
      </c>
      <c r="J18" s="3">
        <v>233</v>
      </c>
      <c r="K18" s="3">
        <v>239</v>
      </c>
      <c r="L18" s="3">
        <v>245</v>
      </c>
      <c r="M18" s="3">
        <v>251</v>
      </c>
      <c r="N18" s="3">
        <v>256</v>
      </c>
      <c r="O18" s="3">
        <v>261</v>
      </c>
      <c r="P18" s="3">
        <v>266</v>
      </c>
    </row>
    <row r="19" spans="1:16" x14ac:dyDescent="0.25">
      <c r="A19" s="56" t="s">
        <v>910</v>
      </c>
      <c r="B19" s="3">
        <v>191</v>
      </c>
      <c r="C19" s="3">
        <v>202</v>
      </c>
      <c r="D19" s="3">
        <v>212</v>
      </c>
      <c r="E19" s="3">
        <v>222</v>
      </c>
      <c r="F19" s="3">
        <v>231</v>
      </c>
      <c r="G19" s="3">
        <v>240</v>
      </c>
      <c r="H19" s="3">
        <v>248</v>
      </c>
      <c r="I19" s="3">
        <v>255</v>
      </c>
      <c r="J19" s="3">
        <v>262</v>
      </c>
      <c r="K19" s="3">
        <v>269</v>
      </c>
      <c r="L19" s="3">
        <v>276</v>
      </c>
      <c r="M19" s="3">
        <v>282</v>
      </c>
      <c r="N19" s="3">
        <v>288</v>
      </c>
      <c r="O19" s="3">
        <v>294</v>
      </c>
      <c r="P19" s="3">
        <v>300</v>
      </c>
    </row>
    <row r="20" spans="1:16" x14ac:dyDescent="0.25">
      <c r="A20" s="56" t="s">
        <v>911</v>
      </c>
      <c r="B20" s="3">
        <v>198</v>
      </c>
      <c r="C20" s="3">
        <v>210</v>
      </c>
      <c r="D20" s="3">
        <v>221</v>
      </c>
      <c r="E20" s="3">
        <v>231</v>
      </c>
      <c r="F20" s="3">
        <v>240</v>
      </c>
      <c r="G20" s="3">
        <v>249</v>
      </c>
      <c r="H20" s="3">
        <v>258</v>
      </c>
      <c r="I20" s="3">
        <v>266</v>
      </c>
      <c r="J20" s="3">
        <v>273</v>
      </c>
      <c r="K20" s="3">
        <v>280</v>
      </c>
      <c r="L20" s="3">
        <v>287</v>
      </c>
      <c r="M20" s="3">
        <v>294</v>
      </c>
      <c r="N20" s="3">
        <v>300</v>
      </c>
      <c r="O20" s="3">
        <v>306</v>
      </c>
      <c r="P20" s="3">
        <v>312</v>
      </c>
    </row>
    <row r="21" spans="1:16" x14ac:dyDescent="0.25">
      <c r="A21" s="56" t="s">
        <v>912</v>
      </c>
      <c r="B21" s="3">
        <v>230</v>
      </c>
      <c r="C21" s="3">
        <v>243</v>
      </c>
      <c r="D21" s="3">
        <v>256</v>
      </c>
      <c r="E21" s="3">
        <v>267</v>
      </c>
      <c r="F21" s="3">
        <v>278</v>
      </c>
      <c r="G21" s="3">
        <v>289</v>
      </c>
      <c r="H21" s="3">
        <v>298</v>
      </c>
      <c r="I21" s="3">
        <v>307</v>
      </c>
      <c r="J21" s="3">
        <v>316</v>
      </c>
      <c r="K21" s="3">
        <v>325</v>
      </c>
      <c r="L21" s="3">
        <v>333</v>
      </c>
      <c r="M21" s="3">
        <v>340</v>
      </c>
      <c r="N21" s="3">
        <v>348</v>
      </c>
      <c r="O21" s="3">
        <v>355</v>
      </c>
      <c r="P21" s="3">
        <v>361</v>
      </c>
    </row>
    <row r="22" spans="1:16" x14ac:dyDescent="0.25">
      <c r="A22" s="56" t="s">
        <v>889</v>
      </c>
      <c r="B22" s="3">
        <v>292</v>
      </c>
      <c r="C22" s="3">
        <v>310</v>
      </c>
      <c r="D22" s="3">
        <v>325</v>
      </c>
      <c r="E22" s="3">
        <v>340</v>
      </c>
      <c r="F22" s="3">
        <v>354</v>
      </c>
      <c r="G22" s="3">
        <v>367</v>
      </c>
      <c r="H22" s="3">
        <v>380</v>
      </c>
      <c r="I22" s="3">
        <v>391</v>
      </c>
      <c r="J22" s="3">
        <v>403</v>
      </c>
      <c r="K22" s="3">
        <v>413</v>
      </c>
      <c r="L22" s="3">
        <v>423</v>
      </c>
      <c r="M22" s="3">
        <v>433</v>
      </c>
      <c r="N22" s="3">
        <v>443</v>
      </c>
      <c r="O22" s="3">
        <v>452</v>
      </c>
      <c r="P22" s="3">
        <v>461</v>
      </c>
    </row>
    <row r="23" spans="1:16" x14ac:dyDescent="0.25">
      <c r="A23" s="56" t="s">
        <v>913</v>
      </c>
      <c r="B23" s="3">
        <v>384</v>
      </c>
      <c r="C23" s="3">
        <v>407</v>
      </c>
      <c r="D23" s="3">
        <v>428</v>
      </c>
      <c r="E23" s="3">
        <v>447</v>
      </c>
      <c r="F23" s="3">
        <v>466</v>
      </c>
      <c r="G23" s="3">
        <v>483</v>
      </c>
      <c r="H23" s="3">
        <v>499</v>
      </c>
      <c r="I23" s="3">
        <v>515</v>
      </c>
      <c r="J23" s="3">
        <v>529</v>
      </c>
      <c r="K23" s="3">
        <v>543</v>
      </c>
      <c r="L23" s="3">
        <v>557</v>
      </c>
      <c r="M23" s="3">
        <v>570</v>
      </c>
      <c r="N23" s="3">
        <v>583</v>
      </c>
      <c r="O23" s="3">
        <v>595</v>
      </c>
      <c r="P23" s="3">
        <v>606</v>
      </c>
    </row>
    <row r="24" spans="1:16" x14ac:dyDescent="0.25">
      <c r="A24" s="56" t="s">
        <v>882</v>
      </c>
      <c r="B24" s="3">
        <v>400</v>
      </c>
      <c r="C24" s="3">
        <v>424</v>
      </c>
      <c r="D24" s="3">
        <v>446</v>
      </c>
      <c r="E24" s="3">
        <v>466</v>
      </c>
      <c r="F24" s="3">
        <v>485</v>
      </c>
      <c r="G24" s="3">
        <v>503</v>
      </c>
      <c r="H24" s="3">
        <v>520</v>
      </c>
      <c r="I24" s="3">
        <v>537</v>
      </c>
      <c r="J24" s="3">
        <v>552</v>
      </c>
      <c r="K24" s="3">
        <v>567</v>
      </c>
      <c r="L24" s="3">
        <v>581</v>
      </c>
      <c r="M24" s="3">
        <v>594</v>
      </c>
      <c r="N24" s="3">
        <v>607</v>
      </c>
      <c r="O24" s="3">
        <v>620</v>
      </c>
      <c r="P24" s="3">
        <v>632</v>
      </c>
    </row>
    <row r="25" spans="1:16" x14ac:dyDescent="0.25">
      <c r="A25" s="56" t="s">
        <v>914</v>
      </c>
      <c r="B25" s="3">
        <v>380</v>
      </c>
      <c r="C25" s="3">
        <v>403</v>
      </c>
      <c r="D25" s="3">
        <v>423</v>
      </c>
      <c r="E25" s="3">
        <v>443</v>
      </c>
      <c r="F25" s="3">
        <v>461</v>
      </c>
      <c r="G25" s="3">
        <v>478</v>
      </c>
      <c r="H25" s="3">
        <v>494</v>
      </c>
      <c r="I25" s="3">
        <v>509</v>
      </c>
      <c r="J25" s="3">
        <v>524</v>
      </c>
      <c r="K25" s="3">
        <v>538</v>
      </c>
      <c r="L25" s="3">
        <v>551</v>
      </c>
      <c r="M25" s="3">
        <v>564</v>
      </c>
      <c r="N25" s="3">
        <v>577</v>
      </c>
      <c r="O25" s="3">
        <v>589</v>
      </c>
      <c r="P25" s="3">
        <v>600</v>
      </c>
    </row>
    <row r="26" spans="1:16" x14ac:dyDescent="0.25">
      <c r="A26" s="56" t="s">
        <v>915</v>
      </c>
      <c r="B26" s="3">
        <v>475</v>
      </c>
      <c r="C26" s="3">
        <v>503</v>
      </c>
      <c r="D26" s="3">
        <v>529</v>
      </c>
      <c r="E26" s="3">
        <v>554</v>
      </c>
      <c r="F26" s="3">
        <v>576</v>
      </c>
      <c r="G26" s="3">
        <v>598</v>
      </c>
      <c r="H26" s="3">
        <v>618</v>
      </c>
      <c r="I26" s="3">
        <v>637</v>
      </c>
      <c r="J26" s="3">
        <v>655</v>
      </c>
      <c r="K26" s="3">
        <v>673</v>
      </c>
      <c r="L26" s="3">
        <v>690</v>
      </c>
      <c r="M26" s="3">
        <v>706</v>
      </c>
      <c r="N26" s="3">
        <v>721</v>
      </c>
      <c r="O26" s="3">
        <v>737</v>
      </c>
      <c r="P26" s="3">
        <v>751</v>
      </c>
    </row>
    <row r="27" spans="1:16" x14ac:dyDescent="0.25">
      <c r="A27" s="56" t="s">
        <v>916</v>
      </c>
      <c r="B27" s="3">
        <v>495</v>
      </c>
      <c r="C27" s="3">
        <v>524</v>
      </c>
      <c r="D27" s="3">
        <v>551</v>
      </c>
      <c r="E27" s="3">
        <v>576</v>
      </c>
      <c r="F27" s="3">
        <v>600</v>
      </c>
      <c r="G27" s="3">
        <v>622</v>
      </c>
      <c r="H27" s="3">
        <v>643</v>
      </c>
      <c r="I27" s="3">
        <v>663</v>
      </c>
      <c r="J27" s="3">
        <v>682</v>
      </c>
      <c r="K27" s="3">
        <v>700</v>
      </c>
      <c r="L27" s="3">
        <v>718</v>
      </c>
      <c r="M27" s="3">
        <v>735</v>
      </c>
      <c r="N27" s="3">
        <v>751</v>
      </c>
      <c r="O27" s="3">
        <v>767</v>
      </c>
      <c r="P27" s="3">
        <v>782</v>
      </c>
    </row>
    <row r="28" spans="1:16" x14ac:dyDescent="0.25">
      <c r="A28" s="56" t="s">
        <v>885</v>
      </c>
      <c r="B28" s="3">
        <v>557</v>
      </c>
      <c r="C28" s="3">
        <v>590</v>
      </c>
      <c r="D28" s="3">
        <v>621</v>
      </c>
      <c r="E28" s="3">
        <v>649</v>
      </c>
      <c r="F28" s="3">
        <v>676</v>
      </c>
      <c r="G28" s="3">
        <v>701</v>
      </c>
      <c r="H28" s="3">
        <v>725</v>
      </c>
      <c r="I28" s="3">
        <v>747</v>
      </c>
      <c r="J28" s="3">
        <v>769</v>
      </c>
      <c r="K28" s="3">
        <v>789</v>
      </c>
      <c r="L28" s="3">
        <v>809</v>
      </c>
      <c r="M28" s="3">
        <v>828</v>
      </c>
      <c r="N28" s="3">
        <v>847</v>
      </c>
      <c r="O28" s="3">
        <v>865</v>
      </c>
      <c r="P28" s="3">
        <v>882</v>
      </c>
    </row>
    <row r="29" spans="1:16" x14ac:dyDescent="0.25">
      <c r="A29" s="56" t="s">
        <v>917</v>
      </c>
      <c r="B29" s="3">
        <v>673</v>
      </c>
      <c r="C29" s="3">
        <v>713</v>
      </c>
      <c r="D29" s="3">
        <v>750</v>
      </c>
      <c r="E29" s="3">
        <v>784</v>
      </c>
      <c r="F29" s="3">
        <v>816</v>
      </c>
      <c r="G29" s="3">
        <v>846</v>
      </c>
      <c r="H29" s="3">
        <v>875</v>
      </c>
      <c r="I29" s="3">
        <v>903</v>
      </c>
      <c r="J29" s="3">
        <v>929</v>
      </c>
      <c r="K29" s="3">
        <v>954</v>
      </c>
      <c r="L29" s="3">
        <v>978</v>
      </c>
      <c r="M29" s="3">
        <v>1001</v>
      </c>
      <c r="N29" s="3">
        <v>1023</v>
      </c>
      <c r="O29" s="3">
        <v>1045</v>
      </c>
      <c r="P29" s="3">
        <v>1066</v>
      </c>
    </row>
    <row r="30" spans="1:16" x14ac:dyDescent="0.25">
      <c r="A30" s="56" t="s">
        <v>879</v>
      </c>
      <c r="B30" s="3">
        <v>734</v>
      </c>
      <c r="C30" s="3">
        <v>777</v>
      </c>
      <c r="D30" s="3">
        <v>817</v>
      </c>
      <c r="E30" s="3">
        <v>854</v>
      </c>
      <c r="F30" s="3">
        <v>889</v>
      </c>
      <c r="G30" s="3">
        <v>922</v>
      </c>
      <c r="H30" s="3">
        <v>954</v>
      </c>
      <c r="I30" s="3">
        <v>984</v>
      </c>
      <c r="J30" s="3">
        <v>1012</v>
      </c>
      <c r="K30" s="3">
        <v>1040</v>
      </c>
      <c r="L30" s="3">
        <v>1066</v>
      </c>
      <c r="M30" s="3">
        <v>1091</v>
      </c>
      <c r="N30" s="3">
        <v>1116</v>
      </c>
      <c r="O30" s="3">
        <v>1139</v>
      </c>
      <c r="P30" s="3">
        <v>1162</v>
      </c>
    </row>
    <row r="31" spans="1:16" x14ac:dyDescent="0.25">
      <c r="A31" s="56" t="s">
        <v>918</v>
      </c>
      <c r="B31" s="3">
        <v>779</v>
      </c>
      <c r="C31" s="3">
        <v>824</v>
      </c>
      <c r="D31" s="3">
        <v>867</v>
      </c>
      <c r="E31" s="3">
        <v>907</v>
      </c>
      <c r="F31" s="3">
        <v>944</v>
      </c>
      <c r="G31" s="3">
        <v>979</v>
      </c>
      <c r="H31" s="3">
        <v>1012</v>
      </c>
      <c r="I31" s="3">
        <v>1044</v>
      </c>
      <c r="J31" s="3">
        <v>1075</v>
      </c>
      <c r="K31" s="3">
        <v>1104</v>
      </c>
      <c r="L31" s="3">
        <v>1132</v>
      </c>
      <c r="M31" s="3">
        <v>1158</v>
      </c>
      <c r="N31" s="3">
        <v>1184</v>
      </c>
      <c r="O31" s="3">
        <v>1210</v>
      </c>
      <c r="P31" s="3">
        <v>1234</v>
      </c>
    </row>
    <row r="32" spans="1:16" x14ac:dyDescent="0.25">
      <c r="A32" s="56" t="s">
        <v>919</v>
      </c>
      <c r="B32" s="3">
        <v>887</v>
      </c>
      <c r="C32" s="3">
        <v>940</v>
      </c>
      <c r="D32" s="3">
        <v>988</v>
      </c>
      <c r="E32" s="3">
        <v>1033</v>
      </c>
      <c r="F32" s="3">
        <v>1076</v>
      </c>
      <c r="G32" s="3">
        <v>1116</v>
      </c>
      <c r="H32" s="3">
        <v>1154</v>
      </c>
      <c r="I32" s="3">
        <v>1190</v>
      </c>
      <c r="J32" s="3">
        <v>1225</v>
      </c>
      <c r="K32" s="3">
        <v>1258</v>
      </c>
      <c r="L32" s="3">
        <v>1290</v>
      </c>
      <c r="M32" s="3">
        <v>1321</v>
      </c>
      <c r="N32" s="3">
        <v>1351</v>
      </c>
      <c r="O32" s="3">
        <v>1380</v>
      </c>
      <c r="P32" s="3">
        <v>1408</v>
      </c>
    </row>
    <row r="33" spans="1:16" x14ac:dyDescent="0.25">
      <c r="A33" s="56" t="s">
        <v>920</v>
      </c>
      <c r="B33" s="3">
        <v>945</v>
      </c>
      <c r="C33" s="3">
        <v>1000</v>
      </c>
      <c r="D33" s="3">
        <v>1052</v>
      </c>
      <c r="E33" s="3">
        <v>1100</v>
      </c>
      <c r="F33" s="3">
        <v>1146</v>
      </c>
      <c r="G33" s="3">
        <v>1188</v>
      </c>
      <c r="H33" s="3">
        <v>1229</v>
      </c>
      <c r="I33" s="3">
        <v>1268</v>
      </c>
      <c r="J33" s="3">
        <v>1305</v>
      </c>
      <c r="K33" s="3">
        <v>1340</v>
      </c>
      <c r="L33" s="3">
        <v>1374</v>
      </c>
      <c r="M33" s="3">
        <v>1407</v>
      </c>
      <c r="N33" s="3">
        <v>1439</v>
      </c>
      <c r="O33" s="3">
        <v>1470</v>
      </c>
      <c r="P33" s="3">
        <v>1499</v>
      </c>
    </row>
    <row r="34" spans="1:16" x14ac:dyDescent="0.25">
      <c r="A34" s="56" t="s">
        <v>921</v>
      </c>
      <c r="B34" s="3">
        <v>1171</v>
      </c>
      <c r="C34" s="3">
        <v>1239</v>
      </c>
      <c r="D34" s="3">
        <v>1303</v>
      </c>
      <c r="E34" s="3">
        <v>1363</v>
      </c>
      <c r="F34" s="3">
        <v>1419</v>
      </c>
      <c r="G34" s="3">
        <v>1473</v>
      </c>
      <c r="H34" s="3">
        <v>1523</v>
      </c>
      <c r="I34" s="3">
        <v>1571</v>
      </c>
      <c r="J34" s="3">
        <v>1617</v>
      </c>
      <c r="K34" s="3">
        <v>1661</v>
      </c>
      <c r="L34" s="3">
        <v>1704</v>
      </c>
      <c r="M34" s="3">
        <v>1745</v>
      </c>
      <c r="N34" s="3">
        <v>1785</v>
      </c>
      <c r="O34" s="3">
        <v>1823</v>
      </c>
      <c r="P34" s="3">
        <v>1861</v>
      </c>
    </row>
    <row r="35" spans="1:16" x14ac:dyDescent="0.25">
      <c r="A35" s="56" t="s">
        <v>922</v>
      </c>
      <c r="B35" s="3">
        <v>118</v>
      </c>
      <c r="C35" s="3">
        <v>125</v>
      </c>
      <c r="D35" s="3">
        <v>131</v>
      </c>
      <c r="E35" s="3">
        <v>137</v>
      </c>
      <c r="F35" s="3">
        <v>143</v>
      </c>
      <c r="G35" s="3">
        <v>148</v>
      </c>
      <c r="H35" s="3">
        <v>153</v>
      </c>
      <c r="I35" s="3">
        <v>157</v>
      </c>
      <c r="J35" s="3">
        <v>162</v>
      </c>
      <c r="K35" s="3">
        <v>166</v>
      </c>
      <c r="L35" s="3">
        <v>170</v>
      </c>
      <c r="M35" s="3">
        <v>174</v>
      </c>
      <c r="N35" s="3">
        <v>178</v>
      </c>
      <c r="O35" s="3">
        <v>181</v>
      </c>
      <c r="P35" s="3">
        <v>185</v>
      </c>
    </row>
    <row r="36" spans="1:16" x14ac:dyDescent="0.25">
      <c r="A36" s="56" t="s">
        <v>923</v>
      </c>
      <c r="B36" s="3">
        <v>174</v>
      </c>
      <c r="C36" s="3">
        <v>185</v>
      </c>
      <c r="D36" s="3">
        <v>194</v>
      </c>
      <c r="E36" s="3">
        <v>203</v>
      </c>
      <c r="F36" s="3">
        <v>211</v>
      </c>
      <c r="G36" s="3">
        <v>219</v>
      </c>
      <c r="H36" s="3">
        <v>226</v>
      </c>
      <c r="I36" s="3">
        <v>233</v>
      </c>
      <c r="J36" s="3">
        <v>240</v>
      </c>
      <c r="K36" s="3">
        <v>246</v>
      </c>
      <c r="L36" s="3">
        <v>252</v>
      </c>
      <c r="M36" s="3">
        <v>258</v>
      </c>
      <c r="N36" s="3">
        <v>263</v>
      </c>
      <c r="O36" s="3">
        <v>269</v>
      </c>
      <c r="P36" s="3">
        <v>274</v>
      </c>
    </row>
    <row r="37" spans="1:16" x14ac:dyDescent="0.25">
      <c r="A37" s="56" t="s">
        <v>924</v>
      </c>
      <c r="B37" s="3">
        <v>222</v>
      </c>
      <c r="C37" s="3">
        <v>235</v>
      </c>
      <c r="D37" s="3">
        <v>247</v>
      </c>
      <c r="E37" s="3">
        <v>259</v>
      </c>
      <c r="F37" s="3">
        <v>269</v>
      </c>
      <c r="G37" s="3">
        <v>279</v>
      </c>
      <c r="H37" s="3">
        <v>288</v>
      </c>
      <c r="I37" s="3">
        <v>297</v>
      </c>
      <c r="J37" s="3">
        <v>306</v>
      </c>
      <c r="K37" s="3">
        <v>314</v>
      </c>
      <c r="L37" s="3">
        <v>321</v>
      </c>
      <c r="M37" s="3">
        <v>329</v>
      </c>
      <c r="N37" s="3">
        <v>336</v>
      </c>
      <c r="O37" s="3">
        <v>343</v>
      </c>
      <c r="P37" s="3">
        <v>349</v>
      </c>
    </row>
    <row r="38" spans="1:16" x14ac:dyDescent="0.25">
      <c r="A38" s="56" t="s">
        <v>925</v>
      </c>
      <c r="B38" s="3">
        <v>331</v>
      </c>
      <c r="C38" s="3">
        <v>351</v>
      </c>
      <c r="D38" s="3">
        <v>369</v>
      </c>
      <c r="E38" s="3">
        <v>386</v>
      </c>
      <c r="F38" s="3">
        <v>402</v>
      </c>
      <c r="G38" s="3">
        <v>416</v>
      </c>
      <c r="H38" s="3">
        <v>430</v>
      </c>
      <c r="I38" s="3">
        <v>444</v>
      </c>
      <c r="J38" s="3">
        <v>456</v>
      </c>
      <c r="K38" s="3">
        <v>468</v>
      </c>
      <c r="L38" s="3">
        <v>480</v>
      </c>
      <c r="M38" s="3">
        <v>491</v>
      </c>
      <c r="N38" s="3">
        <v>502</v>
      </c>
      <c r="O38" s="3">
        <v>512</v>
      </c>
      <c r="P38" s="3">
        <v>522</v>
      </c>
    </row>
    <row r="39" spans="1:16" x14ac:dyDescent="0.25">
      <c r="A39" s="56" t="s">
        <v>926</v>
      </c>
      <c r="B39" s="3">
        <v>460</v>
      </c>
      <c r="C39" s="3">
        <v>487</v>
      </c>
      <c r="D39" s="3">
        <v>512</v>
      </c>
      <c r="E39" s="3">
        <v>536</v>
      </c>
      <c r="F39" s="3">
        <v>558</v>
      </c>
      <c r="G39" s="3">
        <v>578</v>
      </c>
      <c r="H39" s="3">
        <v>598</v>
      </c>
      <c r="I39" s="3">
        <v>616</v>
      </c>
      <c r="J39" s="3">
        <v>634</v>
      </c>
      <c r="K39" s="3">
        <v>651</v>
      </c>
      <c r="L39" s="3">
        <v>667</v>
      </c>
      <c r="M39" s="3">
        <v>683</v>
      </c>
      <c r="N39" s="3">
        <v>698</v>
      </c>
      <c r="O39" s="3">
        <v>712</v>
      </c>
      <c r="P39" s="3">
        <v>726</v>
      </c>
    </row>
    <row r="40" spans="1:16" x14ac:dyDescent="0.25">
      <c r="A40" s="56" t="s">
        <v>927</v>
      </c>
      <c r="B40" s="3">
        <v>618</v>
      </c>
      <c r="C40" s="3">
        <v>654</v>
      </c>
      <c r="D40" s="3">
        <v>688</v>
      </c>
      <c r="E40" s="3">
        <v>720</v>
      </c>
      <c r="F40" s="3">
        <v>749</v>
      </c>
      <c r="G40" s="3">
        <v>777</v>
      </c>
      <c r="H40" s="3">
        <v>803</v>
      </c>
      <c r="I40" s="3">
        <v>828</v>
      </c>
      <c r="J40" s="3">
        <v>852</v>
      </c>
      <c r="K40" s="3">
        <v>875</v>
      </c>
      <c r="L40" s="3">
        <v>897</v>
      </c>
      <c r="M40" s="3">
        <v>918</v>
      </c>
      <c r="N40" s="3">
        <v>939</v>
      </c>
      <c r="O40" s="3">
        <v>958</v>
      </c>
      <c r="P40" s="3">
        <v>977</v>
      </c>
    </row>
    <row r="41" spans="1:16" x14ac:dyDescent="0.25">
      <c r="A41" s="56" t="s">
        <v>928</v>
      </c>
      <c r="B41" s="3">
        <v>811</v>
      </c>
      <c r="C41" s="3">
        <v>859</v>
      </c>
      <c r="D41" s="3">
        <v>903</v>
      </c>
      <c r="E41" s="3">
        <v>944</v>
      </c>
      <c r="F41" s="3">
        <v>983</v>
      </c>
      <c r="G41" s="3">
        <v>1020</v>
      </c>
      <c r="H41" s="3">
        <v>1055</v>
      </c>
      <c r="I41" s="3">
        <v>1088</v>
      </c>
      <c r="J41" s="3">
        <v>1119</v>
      </c>
      <c r="K41" s="3">
        <v>1150</v>
      </c>
      <c r="L41" s="3">
        <v>1179</v>
      </c>
      <c r="M41" s="3">
        <v>1207</v>
      </c>
      <c r="N41" s="3">
        <v>1234</v>
      </c>
      <c r="O41" s="3">
        <v>1260</v>
      </c>
      <c r="P41" s="3">
        <v>1285</v>
      </c>
    </row>
    <row r="42" spans="1:16" x14ac:dyDescent="0.25">
      <c r="A42" s="56" t="s">
        <v>929</v>
      </c>
      <c r="B42" s="3">
        <v>1185</v>
      </c>
      <c r="C42" s="3">
        <v>1254</v>
      </c>
      <c r="D42" s="3">
        <v>1319</v>
      </c>
      <c r="E42" s="3">
        <v>1380</v>
      </c>
      <c r="F42" s="3">
        <v>1436</v>
      </c>
      <c r="G42" s="3">
        <v>1490</v>
      </c>
      <c r="H42" s="3">
        <v>1541</v>
      </c>
      <c r="I42" s="3">
        <v>1590</v>
      </c>
      <c r="J42" s="3">
        <v>1636</v>
      </c>
      <c r="K42" s="3">
        <v>1681</v>
      </c>
      <c r="L42" s="3">
        <v>1724</v>
      </c>
      <c r="M42" s="3">
        <v>1765</v>
      </c>
      <c r="N42" s="3">
        <v>1805</v>
      </c>
      <c r="O42" s="3">
        <v>1844</v>
      </c>
      <c r="P42" s="3">
        <v>1882</v>
      </c>
    </row>
    <row r="43" spans="1:16" x14ac:dyDescent="0.25">
      <c r="A43" s="56" t="s">
        <v>930</v>
      </c>
      <c r="B43" s="3">
        <v>1296</v>
      </c>
      <c r="C43" s="3">
        <v>1372</v>
      </c>
      <c r="D43" s="3">
        <v>1443</v>
      </c>
      <c r="E43" s="3">
        <v>1509</v>
      </c>
      <c r="F43" s="3">
        <v>1572</v>
      </c>
      <c r="G43" s="3">
        <v>1630</v>
      </c>
      <c r="H43" s="3">
        <v>1686</v>
      </c>
      <c r="I43" s="3">
        <v>1740</v>
      </c>
      <c r="J43" s="3">
        <v>1791</v>
      </c>
      <c r="K43" s="3">
        <v>1840</v>
      </c>
      <c r="L43" s="3">
        <v>1887</v>
      </c>
      <c r="M43" s="3">
        <v>1932</v>
      </c>
      <c r="N43" s="3">
        <v>1976</v>
      </c>
      <c r="O43" s="3">
        <v>2019</v>
      </c>
      <c r="P43" s="3">
        <v>2060</v>
      </c>
    </row>
    <row r="44" spans="1:16" x14ac:dyDescent="0.25">
      <c r="A44" s="56" t="s">
        <v>888</v>
      </c>
      <c r="B44" s="3">
        <v>422</v>
      </c>
      <c r="C44" s="3">
        <v>446</v>
      </c>
      <c r="D44" s="3">
        <v>469</v>
      </c>
      <c r="E44" s="3">
        <v>491</v>
      </c>
      <c r="F44" s="3">
        <v>511</v>
      </c>
      <c r="G44" s="3">
        <v>530</v>
      </c>
      <c r="H44" s="3">
        <v>548</v>
      </c>
      <c r="I44" s="3">
        <v>565</v>
      </c>
      <c r="J44" s="3">
        <v>581</v>
      </c>
      <c r="K44" s="3">
        <v>596</v>
      </c>
      <c r="L44" s="3">
        <v>611</v>
      </c>
      <c r="M44" s="3">
        <v>626</v>
      </c>
      <c r="N44" s="3">
        <v>639</v>
      </c>
      <c r="O44" s="3">
        <v>653</v>
      </c>
      <c r="P44" s="3">
        <v>665</v>
      </c>
    </row>
    <row r="45" spans="1:16" x14ac:dyDescent="0.25">
      <c r="A45" s="56" t="s">
        <v>931</v>
      </c>
      <c r="B45" s="3">
        <v>74</v>
      </c>
      <c r="C45" s="3">
        <v>78</v>
      </c>
      <c r="D45" s="3">
        <v>82</v>
      </c>
      <c r="E45" s="3">
        <v>86</v>
      </c>
      <c r="F45" s="3">
        <v>89</v>
      </c>
      <c r="G45" s="3">
        <v>93</v>
      </c>
      <c r="H45" s="3">
        <v>96</v>
      </c>
      <c r="I45" s="3">
        <v>99</v>
      </c>
      <c r="J45" s="3">
        <v>102</v>
      </c>
      <c r="K45" s="3">
        <v>104</v>
      </c>
      <c r="L45" s="3">
        <v>107</v>
      </c>
      <c r="M45" s="3">
        <v>109</v>
      </c>
      <c r="N45" s="3">
        <v>112</v>
      </c>
      <c r="O45" s="3">
        <v>114</v>
      </c>
      <c r="P45" s="3">
        <v>116</v>
      </c>
    </row>
    <row r="46" spans="1:16" x14ac:dyDescent="0.25">
      <c r="A46" s="56" t="s">
        <v>932</v>
      </c>
      <c r="B46" s="3">
        <v>123</v>
      </c>
      <c r="C46" s="3">
        <v>131</v>
      </c>
      <c r="D46" s="3">
        <v>137</v>
      </c>
      <c r="E46" s="3">
        <v>144</v>
      </c>
      <c r="F46" s="3">
        <v>149</v>
      </c>
      <c r="G46" s="3">
        <v>155</v>
      </c>
      <c r="H46" s="3">
        <v>160</v>
      </c>
      <c r="I46" s="3">
        <v>165</v>
      </c>
      <c r="J46" s="3">
        <v>170</v>
      </c>
      <c r="K46" s="3">
        <v>174</v>
      </c>
      <c r="L46" s="3">
        <v>178</v>
      </c>
      <c r="M46" s="3">
        <v>183</v>
      </c>
      <c r="N46" s="3">
        <v>187</v>
      </c>
      <c r="O46" s="3">
        <v>190</v>
      </c>
      <c r="P46" s="3">
        <v>194</v>
      </c>
    </row>
    <row r="47" spans="1:16" x14ac:dyDescent="0.25">
      <c r="A47" s="56" t="s">
        <v>933</v>
      </c>
      <c r="B47" s="3">
        <v>53</v>
      </c>
      <c r="C47" s="3">
        <v>55</v>
      </c>
      <c r="D47" s="3">
        <v>58</v>
      </c>
      <c r="E47" s="3">
        <v>61</v>
      </c>
      <c r="F47" s="3">
        <v>63</v>
      </c>
      <c r="G47" s="3">
        <v>65</v>
      </c>
      <c r="H47" s="3">
        <v>67</v>
      </c>
      <c r="I47" s="3">
        <v>69</v>
      </c>
      <c r="J47" s="3">
        <v>71</v>
      </c>
      <c r="K47" s="3">
        <v>72</v>
      </c>
      <c r="L47" s="3">
        <v>74</v>
      </c>
      <c r="M47" s="3">
        <v>76</v>
      </c>
      <c r="N47" s="3">
        <v>77</v>
      </c>
      <c r="O47" s="3">
        <v>78</v>
      </c>
      <c r="P47" s="3">
        <v>80</v>
      </c>
    </row>
    <row r="48" spans="1:16" x14ac:dyDescent="0.25">
      <c r="A48" s="56" t="s">
        <v>934</v>
      </c>
      <c r="B48" s="3">
        <v>108</v>
      </c>
      <c r="C48" s="3">
        <v>114</v>
      </c>
      <c r="D48" s="3">
        <v>120</v>
      </c>
      <c r="E48" s="3">
        <v>125</v>
      </c>
      <c r="F48" s="3">
        <v>130</v>
      </c>
      <c r="G48" s="3">
        <v>134</v>
      </c>
      <c r="H48" s="3">
        <v>138</v>
      </c>
      <c r="I48" s="3">
        <v>142</v>
      </c>
      <c r="J48" s="3">
        <v>146</v>
      </c>
      <c r="K48" s="3">
        <v>149</v>
      </c>
      <c r="L48" s="3">
        <v>153</v>
      </c>
      <c r="M48" s="3">
        <v>156</v>
      </c>
      <c r="N48" s="3">
        <v>159</v>
      </c>
      <c r="O48" s="3">
        <v>162</v>
      </c>
      <c r="P48" s="3">
        <v>165</v>
      </c>
    </row>
    <row r="49" spans="1:16" x14ac:dyDescent="0.25">
      <c r="A49" s="56" t="s">
        <v>935</v>
      </c>
      <c r="B49" s="3">
        <v>124</v>
      </c>
      <c r="C49" s="3">
        <v>131</v>
      </c>
      <c r="D49" s="3">
        <v>137</v>
      </c>
      <c r="E49" s="3">
        <v>143</v>
      </c>
      <c r="F49" s="3">
        <v>148</v>
      </c>
      <c r="G49" s="3">
        <v>153</v>
      </c>
      <c r="H49" s="3">
        <v>158</v>
      </c>
      <c r="I49" s="3">
        <v>163</v>
      </c>
      <c r="J49" s="3">
        <v>167</v>
      </c>
      <c r="K49" s="3">
        <v>171</v>
      </c>
      <c r="L49" s="3">
        <v>175</v>
      </c>
      <c r="M49" s="3">
        <v>178</v>
      </c>
      <c r="N49" s="3">
        <v>182</v>
      </c>
      <c r="O49" s="3">
        <v>185</v>
      </c>
      <c r="P49" s="3">
        <v>189</v>
      </c>
    </row>
    <row r="50" spans="1:16" x14ac:dyDescent="0.25">
      <c r="A50" s="56" t="s">
        <v>936</v>
      </c>
      <c r="B50" s="3">
        <v>143</v>
      </c>
      <c r="C50" s="3">
        <v>152</v>
      </c>
      <c r="D50" s="3">
        <v>159</v>
      </c>
      <c r="E50" s="3">
        <v>167</v>
      </c>
      <c r="F50" s="3">
        <v>174</v>
      </c>
      <c r="G50" s="3">
        <v>180</v>
      </c>
      <c r="H50" s="3">
        <v>186</v>
      </c>
      <c r="I50" s="3">
        <v>192</v>
      </c>
      <c r="J50" s="3">
        <v>197</v>
      </c>
      <c r="K50" s="3">
        <v>202</v>
      </c>
      <c r="L50" s="3">
        <v>207</v>
      </c>
      <c r="M50" s="3">
        <v>212</v>
      </c>
      <c r="N50" s="3">
        <v>216</v>
      </c>
      <c r="O50" s="3">
        <v>221</v>
      </c>
      <c r="P50" s="3">
        <v>225</v>
      </c>
    </row>
    <row r="51" spans="1:16" x14ac:dyDescent="0.25">
      <c r="A51" s="56" t="s">
        <v>896</v>
      </c>
      <c r="B51" s="3">
        <v>206</v>
      </c>
      <c r="C51" s="3">
        <v>218</v>
      </c>
      <c r="D51" s="3">
        <v>229</v>
      </c>
      <c r="E51" s="3">
        <v>239</v>
      </c>
      <c r="F51" s="3">
        <v>249</v>
      </c>
      <c r="G51" s="3">
        <v>258</v>
      </c>
      <c r="H51" s="3">
        <v>267</v>
      </c>
      <c r="I51" s="3">
        <v>275</v>
      </c>
      <c r="J51" s="3">
        <v>283</v>
      </c>
      <c r="K51" s="3">
        <v>290</v>
      </c>
      <c r="L51" s="3">
        <v>298</v>
      </c>
      <c r="M51" s="3">
        <v>304</v>
      </c>
      <c r="N51" s="3">
        <v>311</v>
      </c>
      <c r="O51" s="3">
        <v>317</v>
      </c>
      <c r="P51" s="3">
        <v>323</v>
      </c>
    </row>
    <row r="52" spans="1:16" x14ac:dyDescent="0.25">
      <c r="A52" s="56" t="s">
        <v>890</v>
      </c>
      <c r="B52" s="3">
        <v>301</v>
      </c>
      <c r="C52" s="3">
        <v>319</v>
      </c>
      <c r="D52" s="3">
        <v>336</v>
      </c>
      <c r="E52" s="3">
        <v>351</v>
      </c>
      <c r="F52" s="3">
        <v>365</v>
      </c>
      <c r="G52" s="3">
        <v>379</v>
      </c>
      <c r="H52" s="3">
        <v>392</v>
      </c>
      <c r="I52" s="3">
        <v>404</v>
      </c>
      <c r="J52" s="3">
        <v>415</v>
      </c>
      <c r="K52" s="3">
        <v>426</v>
      </c>
      <c r="L52" s="3">
        <v>437</v>
      </c>
      <c r="M52" s="3">
        <v>447</v>
      </c>
      <c r="N52" s="3">
        <v>457</v>
      </c>
      <c r="O52" s="3">
        <v>466</v>
      </c>
      <c r="P52" s="3">
        <v>475</v>
      </c>
    </row>
    <row r="53" spans="1:16" x14ac:dyDescent="0.25">
      <c r="A53" s="56" t="s">
        <v>937</v>
      </c>
      <c r="B53" s="3">
        <v>402</v>
      </c>
      <c r="C53" s="3">
        <v>426</v>
      </c>
      <c r="D53" s="3">
        <v>448</v>
      </c>
      <c r="E53" s="3">
        <v>469</v>
      </c>
      <c r="F53" s="3">
        <v>488</v>
      </c>
      <c r="G53" s="3">
        <v>506</v>
      </c>
      <c r="H53" s="3">
        <v>523</v>
      </c>
      <c r="I53" s="3">
        <v>539</v>
      </c>
      <c r="J53" s="3">
        <v>555</v>
      </c>
      <c r="K53" s="3">
        <v>569</v>
      </c>
      <c r="L53" s="3">
        <v>584</v>
      </c>
      <c r="M53" s="3">
        <v>597</v>
      </c>
      <c r="N53" s="3">
        <v>610</v>
      </c>
      <c r="O53" s="3">
        <v>623</v>
      </c>
      <c r="P53" s="3">
        <v>635</v>
      </c>
    </row>
    <row r="54" spans="1:16" x14ac:dyDescent="0.25">
      <c r="A54" s="56" t="s">
        <v>883</v>
      </c>
      <c r="B54" s="3">
        <v>533</v>
      </c>
      <c r="C54" s="3">
        <v>565</v>
      </c>
      <c r="D54" s="3">
        <v>594</v>
      </c>
      <c r="E54" s="3">
        <v>621</v>
      </c>
      <c r="F54" s="3">
        <v>646</v>
      </c>
      <c r="G54" s="3">
        <v>670</v>
      </c>
      <c r="H54" s="3">
        <v>693</v>
      </c>
      <c r="I54" s="3">
        <v>715</v>
      </c>
      <c r="J54" s="3">
        <v>735</v>
      </c>
      <c r="K54" s="3">
        <v>755</v>
      </c>
      <c r="L54" s="3">
        <v>774</v>
      </c>
      <c r="M54" s="3">
        <v>792</v>
      </c>
      <c r="N54" s="3">
        <v>810</v>
      </c>
      <c r="O54" s="3">
        <v>827</v>
      </c>
      <c r="P54" s="3">
        <v>843</v>
      </c>
    </row>
    <row r="55" spans="1:16" x14ac:dyDescent="0.25">
      <c r="A55" s="56" t="s">
        <v>938</v>
      </c>
      <c r="B55" s="3">
        <v>675</v>
      </c>
      <c r="C55" s="3">
        <v>715</v>
      </c>
      <c r="D55" s="3">
        <v>752</v>
      </c>
      <c r="E55" s="3">
        <v>786</v>
      </c>
      <c r="F55" s="3">
        <v>819</v>
      </c>
      <c r="G55" s="3">
        <v>849</v>
      </c>
      <c r="H55" s="3">
        <v>878</v>
      </c>
      <c r="I55" s="3">
        <v>905</v>
      </c>
      <c r="J55" s="3">
        <v>932</v>
      </c>
      <c r="K55" s="3">
        <v>957</v>
      </c>
      <c r="L55" s="3">
        <v>981</v>
      </c>
      <c r="M55" s="3">
        <v>1004</v>
      </c>
      <c r="N55" s="3">
        <v>1027</v>
      </c>
      <c r="O55" s="3">
        <v>1048</v>
      </c>
      <c r="P55" s="3">
        <v>1069</v>
      </c>
    </row>
    <row r="56" spans="1:16" x14ac:dyDescent="0.25">
      <c r="A56" s="56" t="s">
        <v>887</v>
      </c>
      <c r="B56" s="3">
        <v>749</v>
      </c>
      <c r="C56" s="3">
        <v>793</v>
      </c>
      <c r="D56" s="3">
        <v>834</v>
      </c>
      <c r="E56" s="3">
        <v>872</v>
      </c>
      <c r="F56" s="3">
        <v>908</v>
      </c>
      <c r="G56" s="3">
        <v>942</v>
      </c>
      <c r="H56" s="3">
        <v>974</v>
      </c>
      <c r="I56" s="3">
        <v>1004</v>
      </c>
      <c r="J56" s="3">
        <v>1033</v>
      </c>
      <c r="K56" s="3">
        <v>1061</v>
      </c>
      <c r="L56" s="3">
        <v>1088</v>
      </c>
      <c r="M56" s="3">
        <v>1114</v>
      </c>
      <c r="N56" s="3">
        <v>1139</v>
      </c>
      <c r="O56" s="3">
        <v>1163</v>
      </c>
      <c r="P56" s="3">
        <v>1186</v>
      </c>
    </row>
    <row r="57" spans="1:16" x14ac:dyDescent="0.25">
      <c r="A57" s="56" t="s">
        <v>939</v>
      </c>
      <c r="B57" s="3">
        <v>947</v>
      </c>
      <c r="C57" s="3">
        <v>1003</v>
      </c>
      <c r="D57" s="3">
        <v>1054</v>
      </c>
      <c r="E57" s="3">
        <v>1103</v>
      </c>
      <c r="F57" s="3">
        <v>1148</v>
      </c>
      <c r="G57" s="3">
        <v>1191</v>
      </c>
      <c r="H57" s="3">
        <v>1232</v>
      </c>
      <c r="I57" s="3">
        <v>1271</v>
      </c>
      <c r="J57" s="3">
        <v>1308</v>
      </c>
      <c r="K57" s="3">
        <v>1343</v>
      </c>
      <c r="L57" s="3">
        <v>1377</v>
      </c>
      <c r="M57" s="3">
        <v>1410</v>
      </c>
      <c r="N57" s="3">
        <v>1442</v>
      </c>
      <c r="O57" s="3">
        <v>1473</v>
      </c>
      <c r="P57" s="3">
        <v>1503</v>
      </c>
    </row>
    <row r="58" spans="1:16" x14ac:dyDescent="0.25">
      <c r="A58" s="56" t="s">
        <v>884</v>
      </c>
      <c r="B58" s="3">
        <v>1158</v>
      </c>
      <c r="C58" s="3">
        <v>1226</v>
      </c>
      <c r="D58" s="3">
        <v>1289</v>
      </c>
      <c r="E58" s="3">
        <v>1348</v>
      </c>
      <c r="F58" s="3">
        <v>1404</v>
      </c>
      <c r="G58" s="3">
        <v>1456</v>
      </c>
      <c r="H58" s="3">
        <v>1506</v>
      </c>
      <c r="I58" s="3">
        <v>1554</v>
      </c>
      <c r="J58" s="3">
        <v>1599</v>
      </c>
      <c r="K58" s="3">
        <v>1643</v>
      </c>
      <c r="L58" s="3">
        <v>1685</v>
      </c>
      <c r="M58" s="3">
        <v>1726</v>
      </c>
      <c r="N58" s="3">
        <v>1765</v>
      </c>
      <c r="O58" s="3">
        <v>1803</v>
      </c>
      <c r="P58" s="3">
        <v>1840</v>
      </c>
    </row>
    <row r="59" spans="1:16" x14ac:dyDescent="0.25">
      <c r="A59" s="56" t="s">
        <v>940</v>
      </c>
      <c r="B59" s="3">
        <v>178</v>
      </c>
      <c r="C59" s="3">
        <v>188</v>
      </c>
      <c r="D59" s="3">
        <v>198</v>
      </c>
      <c r="E59" s="3">
        <v>207</v>
      </c>
      <c r="F59" s="3">
        <v>216</v>
      </c>
      <c r="G59" s="3">
        <v>224</v>
      </c>
      <c r="H59" s="3">
        <v>231</v>
      </c>
      <c r="I59" s="3">
        <v>238</v>
      </c>
      <c r="J59" s="3">
        <v>245</v>
      </c>
      <c r="K59" s="3">
        <v>251</v>
      </c>
      <c r="L59" s="3">
        <v>257</v>
      </c>
      <c r="M59" s="3">
        <v>263</v>
      </c>
      <c r="N59" s="3">
        <v>269</v>
      </c>
      <c r="O59" s="3">
        <v>274</v>
      </c>
      <c r="P59" s="3">
        <v>280</v>
      </c>
    </row>
    <row r="60" spans="1:16" x14ac:dyDescent="0.25">
      <c r="A60" s="56" t="s">
        <v>941</v>
      </c>
      <c r="B60" s="3">
        <v>230</v>
      </c>
      <c r="C60" s="3">
        <v>244</v>
      </c>
      <c r="D60" s="3">
        <v>256</v>
      </c>
      <c r="E60" s="3">
        <v>268</v>
      </c>
      <c r="F60" s="3">
        <v>279</v>
      </c>
      <c r="G60" s="3">
        <v>289</v>
      </c>
      <c r="H60" s="3">
        <v>299</v>
      </c>
      <c r="I60" s="3">
        <v>308</v>
      </c>
      <c r="J60" s="3">
        <v>317</v>
      </c>
      <c r="K60" s="3">
        <v>325</v>
      </c>
      <c r="L60" s="3">
        <v>333</v>
      </c>
      <c r="M60" s="3">
        <v>341</v>
      </c>
      <c r="N60" s="3">
        <v>348</v>
      </c>
      <c r="O60" s="3">
        <v>355</v>
      </c>
      <c r="P60" s="3">
        <v>362</v>
      </c>
    </row>
    <row r="61" spans="1:16" x14ac:dyDescent="0.25">
      <c r="A61" s="56" t="s">
        <v>942</v>
      </c>
      <c r="B61" s="3">
        <v>342</v>
      </c>
      <c r="C61" s="3">
        <v>362</v>
      </c>
      <c r="D61" s="3">
        <v>381</v>
      </c>
      <c r="E61" s="3">
        <v>398</v>
      </c>
      <c r="F61" s="3">
        <v>414</v>
      </c>
      <c r="G61" s="3">
        <v>430</v>
      </c>
      <c r="H61" s="3">
        <v>444</v>
      </c>
      <c r="I61" s="3">
        <v>458</v>
      </c>
      <c r="J61" s="3">
        <v>471</v>
      </c>
      <c r="K61" s="3">
        <v>484</v>
      </c>
      <c r="L61" s="3">
        <v>495</v>
      </c>
      <c r="M61" s="3">
        <v>507</v>
      </c>
      <c r="N61" s="3">
        <v>518</v>
      </c>
      <c r="O61" s="3">
        <v>529</v>
      </c>
      <c r="P61" s="3">
        <v>539</v>
      </c>
    </row>
    <row r="62" spans="1:16" x14ac:dyDescent="0.25">
      <c r="A62" s="56" t="s">
        <v>943</v>
      </c>
      <c r="B62" s="3">
        <v>462</v>
      </c>
      <c r="C62" s="3">
        <v>489</v>
      </c>
      <c r="D62" s="3">
        <v>514</v>
      </c>
      <c r="E62" s="3">
        <v>538</v>
      </c>
      <c r="F62" s="3">
        <v>560</v>
      </c>
      <c r="G62" s="3">
        <v>581</v>
      </c>
      <c r="H62" s="3">
        <v>600</v>
      </c>
      <c r="I62" s="3">
        <v>619</v>
      </c>
      <c r="J62" s="3">
        <v>637</v>
      </c>
      <c r="K62" s="3">
        <v>654</v>
      </c>
      <c r="L62" s="3">
        <v>670</v>
      </c>
      <c r="M62" s="3">
        <v>685</v>
      </c>
      <c r="N62" s="3">
        <v>701</v>
      </c>
      <c r="O62" s="3">
        <v>715</v>
      </c>
      <c r="P62" s="3">
        <v>729</v>
      </c>
    </row>
    <row r="63" spans="1:16" x14ac:dyDescent="0.25">
      <c r="A63" s="56" t="s">
        <v>944</v>
      </c>
      <c r="B63" s="3">
        <v>590</v>
      </c>
      <c r="C63" s="3">
        <v>625</v>
      </c>
      <c r="D63" s="3">
        <v>657</v>
      </c>
      <c r="E63" s="3">
        <v>687</v>
      </c>
      <c r="F63" s="3">
        <v>715</v>
      </c>
      <c r="G63" s="3">
        <v>742</v>
      </c>
      <c r="H63" s="3">
        <v>767</v>
      </c>
      <c r="I63" s="3">
        <v>791</v>
      </c>
      <c r="J63" s="3">
        <v>814</v>
      </c>
      <c r="K63" s="3">
        <v>836</v>
      </c>
      <c r="L63" s="3">
        <v>857</v>
      </c>
      <c r="M63" s="3">
        <v>877</v>
      </c>
      <c r="N63" s="3">
        <v>896</v>
      </c>
      <c r="O63" s="3">
        <v>915</v>
      </c>
      <c r="P63" s="3">
        <v>933</v>
      </c>
    </row>
    <row r="64" spans="1:16" x14ac:dyDescent="0.25">
      <c r="A64" s="56" t="s">
        <v>945</v>
      </c>
      <c r="B64" s="3">
        <v>596</v>
      </c>
      <c r="C64" s="3">
        <v>631</v>
      </c>
      <c r="D64" s="3">
        <v>663</v>
      </c>
      <c r="E64" s="3">
        <v>694</v>
      </c>
      <c r="F64" s="3">
        <v>722</v>
      </c>
      <c r="G64" s="3">
        <v>749</v>
      </c>
      <c r="H64" s="3">
        <v>774</v>
      </c>
      <c r="I64" s="3">
        <v>799</v>
      </c>
      <c r="J64" s="3">
        <v>822</v>
      </c>
      <c r="K64" s="3">
        <v>844</v>
      </c>
      <c r="L64" s="3">
        <v>865</v>
      </c>
      <c r="M64" s="3">
        <v>885</v>
      </c>
      <c r="N64" s="3">
        <v>905</v>
      </c>
      <c r="O64" s="3">
        <v>924</v>
      </c>
      <c r="P64" s="3">
        <v>942</v>
      </c>
    </row>
    <row r="65" spans="1:16" x14ac:dyDescent="0.25">
      <c r="A65" s="56" t="s">
        <v>946</v>
      </c>
      <c r="B65" s="3">
        <v>827</v>
      </c>
      <c r="C65" s="3">
        <v>876</v>
      </c>
      <c r="D65" s="3">
        <v>921</v>
      </c>
      <c r="E65" s="3">
        <v>963</v>
      </c>
      <c r="F65" s="3">
        <v>1003</v>
      </c>
      <c r="G65" s="3">
        <v>1040</v>
      </c>
      <c r="H65" s="3">
        <v>1076</v>
      </c>
      <c r="I65" s="3">
        <v>1110</v>
      </c>
      <c r="J65" s="3">
        <v>1142</v>
      </c>
      <c r="K65" s="3">
        <v>1173</v>
      </c>
      <c r="L65" s="3">
        <v>1202</v>
      </c>
      <c r="M65" s="3">
        <v>1231</v>
      </c>
      <c r="N65" s="3">
        <v>1258</v>
      </c>
      <c r="O65" s="3">
        <v>1285</v>
      </c>
      <c r="P65" s="3">
        <v>1311</v>
      </c>
    </row>
    <row r="66" spans="1:16" x14ac:dyDescent="0.25">
      <c r="A66" s="56" t="s">
        <v>947</v>
      </c>
      <c r="B66" s="3">
        <v>1132</v>
      </c>
      <c r="C66" s="3">
        <v>1199</v>
      </c>
      <c r="D66" s="3">
        <v>1261</v>
      </c>
      <c r="E66" s="3">
        <v>1319</v>
      </c>
      <c r="F66" s="3">
        <v>1373</v>
      </c>
      <c r="G66" s="3">
        <v>1424</v>
      </c>
      <c r="H66" s="3">
        <v>1473</v>
      </c>
      <c r="I66" s="3">
        <v>1519</v>
      </c>
      <c r="J66" s="3">
        <v>1564</v>
      </c>
      <c r="K66" s="3">
        <v>1606</v>
      </c>
      <c r="L66" s="3">
        <v>1647</v>
      </c>
      <c r="M66" s="3">
        <v>1687</v>
      </c>
      <c r="N66" s="3">
        <v>1725</v>
      </c>
      <c r="O66" s="3">
        <v>1762</v>
      </c>
      <c r="P66" s="3">
        <v>1798</v>
      </c>
    </row>
    <row r="67" spans="1:16" x14ac:dyDescent="0.25">
      <c r="A67" s="56" t="s">
        <v>948</v>
      </c>
      <c r="B67" s="3">
        <v>226</v>
      </c>
      <c r="C67" s="3">
        <v>240</v>
      </c>
      <c r="D67" s="3">
        <v>252</v>
      </c>
      <c r="E67" s="3">
        <v>264</v>
      </c>
      <c r="F67" s="3">
        <v>275</v>
      </c>
      <c r="G67" s="3">
        <v>285</v>
      </c>
      <c r="H67" s="3">
        <v>294</v>
      </c>
      <c r="I67" s="3">
        <v>303</v>
      </c>
      <c r="J67" s="3">
        <v>312</v>
      </c>
      <c r="K67" s="3">
        <v>320</v>
      </c>
      <c r="L67" s="3">
        <v>328</v>
      </c>
      <c r="M67" s="3">
        <v>336</v>
      </c>
      <c r="N67" s="3">
        <v>343</v>
      </c>
      <c r="O67" s="3">
        <v>350</v>
      </c>
      <c r="P67" s="3">
        <v>357</v>
      </c>
    </row>
    <row r="68" spans="1:16" x14ac:dyDescent="0.25">
      <c r="A68" s="56" t="s">
        <v>949</v>
      </c>
      <c r="B68" s="3">
        <v>337</v>
      </c>
      <c r="C68" s="3">
        <v>357</v>
      </c>
      <c r="D68" s="3">
        <v>376</v>
      </c>
      <c r="E68" s="3">
        <v>393</v>
      </c>
      <c r="F68" s="3">
        <v>409</v>
      </c>
      <c r="G68" s="3">
        <v>424</v>
      </c>
      <c r="H68" s="3">
        <v>439</v>
      </c>
      <c r="I68" s="3">
        <v>452</v>
      </c>
      <c r="J68" s="3">
        <v>465</v>
      </c>
      <c r="K68" s="3">
        <v>478</v>
      </c>
      <c r="L68" s="3">
        <v>490</v>
      </c>
      <c r="M68" s="3">
        <v>501</v>
      </c>
      <c r="N68" s="3">
        <v>512</v>
      </c>
      <c r="O68" s="3">
        <v>523</v>
      </c>
      <c r="P68" s="3">
        <v>533</v>
      </c>
    </row>
    <row r="69" spans="1:16" x14ac:dyDescent="0.25">
      <c r="A69" s="56" t="s">
        <v>950</v>
      </c>
      <c r="B69" s="3">
        <v>456</v>
      </c>
      <c r="C69" s="3">
        <v>483</v>
      </c>
      <c r="D69" s="3">
        <v>508</v>
      </c>
      <c r="E69" s="3">
        <v>532</v>
      </c>
      <c r="F69" s="3">
        <v>554</v>
      </c>
      <c r="G69" s="3">
        <v>574</v>
      </c>
      <c r="H69" s="3">
        <v>594</v>
      </c>
      <c r="I69" s="3">
        <v>612</v>
      </c>
      <c r="J69" s="3">
        <v>630</v>
      </c>
      <c r="K69" s="3">
        <v>647</v>
      </c>
      <c r="L69" s="3">
        <v>663</v>
      </c>
      <c r="M69" s="3">
        <v>679</v>
      </c>
      <c r="N69" s="3">
        <v>694</v>
      </c>
      <c r="O69" s="3">
        <v>708</v>
      </c>
      <c r="P69" s="3">
        <v>723</v>
      </c>
    </row>
    <row r="70" spans="1:16" x14ac:dyDescent="0.25">
      <c r="A70" s="56" t="s">
        <v>951</v>
      </c>
      <c r="B70" s="3">
        <v>586</v>
      </c>
      <c r="C70" s="3">
        <v>620</v>
      </c>
      <c r="D70" s="3">
        <v>653</v>
      </c>
      <c r="E70" s="3">
        <v>683</v>
      </c>
      <c r="F70" s="3">
        <v>711</v>
      </c>
      <c r="G70" s="3">
        <v>737</v>
      </c>
      <c r="H70" s="3">
        <v>762</v>
      </c>
      <c r="I70" s="3">
        <v>786</v>
      </c>
      <c r="J70" s="3">
        <v>809</v>
      </c>
      <c r="K70" s="3">
        <v>831</v>
      </c>
      <c r="L70" s="3">
        <v>852</v>
      </c>
      <c r="M70" s="3">
        <v>872</v>
      </c>
      <c r="N70" s="3">
        <v>892</v>
      </c>
      <c r="O70" s="3">
        <v>911</v>
      </c>
      <c r="P70" s="3">
        <v>929</v>
      </c>
    </row>
    <row r="71" spans="1:16" x14ac:dyDescent="0.25">
      <c r="A71" s="56" t="s">
        <v>952</v>
      </c>
      <c r="B71" s="3">
        <v>819</v>
      </c>
      <c r="C71" s="3">
        <v>867</v>
      </c>
      <c r="D71" s="3">
        <v>912</v>
      </c>
      <c r="E71" s="3">
        <v>954</v>
      </c>
      <c r="F71" s="3">
        <v>994</v>
      </c>
      <c r="G71" s="3">
        <v>1031</v>
      </c>
      <c r="H71" s="3">
        <v>1066</v>
      </c>
      <c r="I71" s="3">
        <v>1100</v>
      </c>
      <c r="J71" s="3">
        <v>1132</v>
      </c>
      <c r="K71" s="3">
        <v>1163</v>
      </c>
      <c r="L71" s="3">
        <v>1193</v>
      </c>
      <c r="M71" s="3">
        <v>1221</v>
      </c>
      <c r="N71" s="3">
        <v>1249</v>
      </c>
      <c r="O71" s="3">
        <v>1276</v>
      </c>
      <c r="P71" s="3">
        <v>1302</v>
      </c>
    </row>
    <row r="72" spans="1:16" x14ac:dyDescent="0.25">
      <c r="A72" s="56" t="s">
        <v>880</v>
      </c>
      <c r="B72" s="3">
        <v>870</v>
      </c>
      <c r="C72" s="3">
        <v>922</v>
      </c>
      <c r="D72" s="3">
        <v>970</v>
      </c>
      <c r="E72" s="3">
        <v>1014</v>
      </c>
      <c r="F72" s="3">
        <v>1056</v>
      </c>
      <c r="G72" s="3">
        <v>1096</v>
      </c>
      <c r="H72" s="3">
        <v>1133</v>
      </c>
      <c r="I72" s="3">
        <v>1169</v>
      </c>
      <c r="J72" s="3">
        <v>1203</v>
      </c>
      <c r="K72" s="3">
        <v>1236</v>
      </c>
      <c r="L72" s="3">
        <v>1268</v>
      </c>
      <c r="M72" s="3">
        <v>1298</v>
      </c>
      <c r="N72" s="3">
        <v>1328</v>
      </c>
      <c r="O72" s="3">
        <v>1356</v>
      </c>
      <c r="P72" s="3">
        <v>1384</v>
      </c>
    </row>
    <row r="73" spans="1:16" x14ac:dyDescent="0.25">
      <c r="A73" s="56" t="s">
        <v>953</v>
      </c>
      <c r="B73" s="3">
        <v>1247</v>
      </c>
      <c r="C73" s="3">
        <v>1320</v>
      </c>
      <c r="D73" s="3">
        <v>1389</v>
      </c>
      <c r="E73" s="3">
        <v>1453</v>
      </c>
      <c r="F73" s="3">
        <v>1513</v>
      </c>
      <c r="G73" s="3">
        <v>1570</v>
      </c>
      <c r="H73" s="3">
        <v>1624</v>
      </c>
      <c r="I73" s="3">
        <v>1676</v>
      </c>
      <c r="J73" s="3">
        <v>1725</v>
      </c>
      <c r="K73" s="3">
        <v>1773</v>
      </c>
      <c r="L73" s="3">
        <v>1819</v>
      </c>
      <c r="M73" s="3">
        <v>1863</v>
      </c>
      <c r="N73" s="3">
        <v>1905</v>
      </c>
      <c r="O73" s="3">
        <v>1947</v>
      </c>
      <c r="P73" s="3">
        <v>1987</v>
      </c>
    </row>
    <row r="74" spans="1:16" x14ac:dyDescent="0.25">
      <c r="A74" s="56" t="s">
        <v>954</v>
      </c>
      <c r="B74" s="3">
        <v>46</v>
      </c>
      <c r="C74" s="3">
        <v>49</v>
      </c>
      <c r="D74" s="3">
        <v>51</v>
      </c>
      <c r="E74" s="3">
        <v>53</v>
      </c>
      <c r="F74" s="3">
        <v>55</v>
      </c>
      <c r="G74" s="3">
        <v>57</v>
      </c>
      <c r="H74" s="3">
        <v>59</v>
      </c>
      <c r="I74" s="3">
        <v>60</v>
      </c>
      <c r="J74" s="3">
        <v>62</v>
      </c>
      <c r="K74" s="3">
        <v>64</v>
      </c>
      <c r="L74" s="3">
        <v>65</v>
      </c>
      <c r="M74" s="3">
        <v>66</v>
      </c>
      <c r="N74" s="3">
        <v>68</v>
      </c>
      <c r="O74" s="3">
        <v>69</v>
      </c>
      <c r="P74" s="3">
        <v>70</v>
      </c>
    </row>
    <row r="75" spans="1:16" x14ac:dyDescent="0.25">
      <c r="A75" s="56" t="s">
        <v>955</v>
      </c>
      <c r="B75" s="3">
        <v>55</v>
      </c>
      <c r="C75" s="3">
        <v>58</v>
      </c>
      <c r="D75" s="3">
        <v>61</v>
      </c>
      <c r="E75" s="3">
        <v>63</v>
      </c>
      <c r="F75" s="3">
        <v>66</v>
      </c>
      <c r="G75" s="3">
        <v>68</v>
      </c>
      <c r="H75" s="3">
        <v>70</v>
      </c>
      <c r="I75" s="3">
        <v>72</v>
      </c>
      <c r="J75" s="3">
        <v>74</v>
      </c>
      <c r="K75" s="3">
        <v>76</v>
      </c>
      <c r="L75" s="3">
        <v>77</v>
      </c>
      <c r="M75" s="3">
        <v>79</v>
      </c>
      <c r="N75" s="3">
        <v>80</v>
      </c>
      <c r="O75" s="3">
        <v>82</v>
      </c>
      <c r="P75" s="3">
        <v>83</v>
      </c>
    </row>
    <row r="76" spans="1:16" x14ac:dyDescent="0.25">
      <c r="A76" s="56" t="s">
        <v>956</v>
      </c>
      <c r="B76" s="3">
        <v>80</v>
      </c>
      <c r="C76" s="3">
        <v>84</v>
      </c>
      <c r="D76" s="3">
        <v>89</v>
      </c>
      <c r="E76" s="3">
        <v>93</v>
      </c>
      <c r="F76" s="3">
        <v>97</v>
      </c>
      <c r="G76" s="3">
        <v>100</v>
      </c>
      <c r="H76" s="3">
        <v>103</v>
      </c>
      <c r="I76" s="3">
        <v>107</v>
      </c>
      <c r="J76" s="3">
        <v>110</v>
      </c>
      <c r="K76" s="3">
        <v>113</v>
      </c>
      <c r="L76" s="3">
        <v>115</v>
      </c>
      <c r="M76" s="3">
        <v>118</v>
      </c>
      <c r="N76" s="3">
        <v>120</v>
      </c>
      <c r="O76" s="3">
        <v>123</v>
      </c>
      <c r="P76" s="3">
        <v>125</v>
      </c>
    </row>
    <row r="77" spans="1:16" x14ac:dyDescent="0.25">
      <c r="A77" s="55"/>
    </row>
    <row r="78" spans="1:16" x14ac:dyDescent="0.25">
      <c r="A78" s="55" t="s">
        <v>957</v>
      </c>
    </row>
    <row r="79" spans="1:16" x14ac:dyDescent="0.25">
      <c r="A79" t="s">
        <v>958</v>
      </c>
      <c r="B79">
        <v>66</v>
      </c>
    </row>
    <row r="80" spans="1:16" x14ac:dyDescent="0.25">
      <c r="A80" t="s">
        <v>959</v>
      </c>
      <c r="B80">
        <v>80</v>
      </c>
    </row>
    <row r="81" spans="1:2" x14ac:dyDescent="0.25">
      <c r="A81" t="s">
        <v>960</v>
      </c>
      <c r="B81">
        <v>0.85</v>
      </c>
    </row>
    <row r="82" spans="1:2" x14ac:dyDescent="0.25">
      <c r="A82" t="s">
        <v>961</v>
      </c>
      <c r="B82">
        <v>0.85</v>
      </c>
    </row>
    <row r="83" spans="1:2" x14ac:dyDescent="0.25">
      <c r="A83" t="s">
        <v>962</v>
      </c>
      <c r="B83">
        <v>0</v>
      </c>
    </row>
    <row r="84" spans="1:2" x14ac:dyDescent="0.25">
      <c r="A84" t="s">
        <v>963</v>
      </c>
      <c r="B84">
        <v>0</v>
      </c>
    </row>
    <row r="85" spans="1:2" x14ac:dyDescent="0.25">
      <c r="A85" t="s">
        <v>964</v>
      </c>
      <c r="B85">
        <v>90</v>
      </c>
    </row>
    <row r="86" spans="1:2" x14ac:dyDescent="0.25">
      <c r="A86" t="s">
        <v>965</v>
      </c>
      <c r="B86">
        <v>15</v>
      </c>
    </row>
    <row r="87" spans="1:2" x14ac:dyDescent="0.25">
      <c r="A87" t="s">
        <v>966</v>
      </c>
      <c r="B87">
        <v>-5</v>
      </c>
    </row>
    <row r="88" spans="1:2" x14ac:dyDescent="0.25">
      <c r="A88" t="s">
        <v>967</v>
      </c>
      <c r="B88">
        <v>0.15</v>
      </c>
    </row>
    <row r="89" spans="1:2" x14ac:dyDescent="0.25">
      <c r="A89" t="s">
        <v>968</v>
      </c>
      <c r="B89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&amp;R&amp;10Proc 638 annex B
issued 10/14</oddHeader>
    <oddFooter>&amp;R&amp;10&amp;P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AI18"/>
  <sheetViews>
    <sheetView zoomScale="70" zoomScaleNormal="70" workbookViewId="0">
      <selection activeCell="A6" sqref="A6"/>
    </sheetView>
  </sheetViews>
  <sheetFormatPr defaultRowHeight="15" x14ac:dyDescent="0.25"/>
  <cols>
    <col min="1" max="1" width="38.28515625" style="5" bestFit="1" customWidth="1"/>
    <col min="2" max="16" width="6.28515625" style="4" bestFit="1" customWidth="1"/>
    <col min="17" max="30" width="6.28515625" style="4" customWidth="1"/>
    <col min="34" max="34" width="30.140625" bestFit="1" customWidth="1"/>
    <col min="35" max="35" width="9.140625" customWidth="1"/>
  </cols>
  <sheetData>
    <row r="1" spans="1:35" x14ac:dyDescent="0.25">
      <c r="A1" s="59"/>
      <c r="B1" s="35" t="s">
        <v>877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40" t="s">
        <v>891</v>
      </c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57"/>
      <c r="AH1" s="37" t="s">
        <v>892</v>
      </c>
      <c r="AI1" s="38"/>
    </row>
    <row r="2" spans="1:35" x14ac:dyDescent="0.25">
      <c r="A2" s="58" t="s">
        <v>878</v>
      </c>
      <c r="B2" s="39">
        <v>50</v>
      </c>
      <c r="C2" s="39">
        <v>55</v>
      </c>
      <c r="D2" s="39">
        <v>60</v>
      </c>
      <c r="E2" s="39">
        <v>65</v>
      </c>
      <c r="F2" s="39">
        <v>70</v>
      </c>
      <c r="G2" s="39">
        <v>75</v>
      </c>
      <c r="H2" s="39">
        <v>80</v>
      </c>
      <c r="I2" s="39">
        <v>85</v>
      </c>
      <c r="J2" s="39">
        <v>90</v>
      </c>
      <c r="K2" s="39">
        <v>95</v>
      </c>
      <c r="L2" s="39">
        <v>100</v>
      </c>
      <c r="M2" s="39">
        <v>105</v>
      </c>
      <c r="N2" s="39">
        <v>110</v>
      </c>
      <c r="O2" s="39">
        <v>115</v>
      </c>
      <c r="P2" s="39">
        <v>120</v>
      </c>
      <c r="Q2" s="42">
        <v>50</v>
      </c>
      <c r="R2" s="42">
        <v>55</v>
      </c>
      <c r="S2" s="42">
        <v>60</v>
      </c>
      <c r="T2" s="42">
        <v>65</v>
      </c>
      <c r="U2" s="42">
        <v>70</v>
      </c>
      <c r="V2" s="42">
        <v>75</v>
      </c>
      <c r="W2" s="42">
        <v>80</v>
      </c>
      <c r="X2" s="42">
        <v>85</v>
      </c>
      <c r="Y2" s="42">
        <v>90</v>
      </c>
      <c r="Z2" s="42">
        <v>95</v>
      </c>
      <c r="AA2" s="42">
        <v>100</v>
      </c>
      <c r="AB2" s="42">
        <v>105</v>
      </c>
      <c r="AC2" s="42">
        <v>110</v>
      </c>
      <c r="AD2" s="42">
        <v>115</v>
      </c>
      <c r="AE2" s="85">
        <v>120</v>
      </c>
      <c r="AH2" s="4">
        <v>33</v>
      </c>
      <c r="AI2">
        <f>IF(AH2&gt;1,SQRT(3)*AH2/1000,AH2)</f>
        <v>5.7157676649772948E-2</v>
      </c>
    </row>
    <row r="3" spans="1:35" x14ac:dyDescent="0.25">
      <c r="A3" s="81" t="s">
        <v>876</v>
      </c>
      <c r="B3" s="82"/>
      <c r="C3" s="82"/>
      <c r="D3" s="82"/>
      <c r="E3" s="82"/>
      <c r="F3" s="82"/>
      <c r="G3" s="82"/>
      <c r="H3" s="82">
        <v>322</v>
      </c>
      <c r="I3" s="82"/>
      <c r="J3" s="82"/>
      <c r="K3" s="82"/>
      <c r="L3" s="82"/>
      <c r="M3" s="82"/>
      <c r="N3" s="82"/>
      <c r="O3" s="82"/>
      <c r="P3" s="82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H3" s="4"/>
    </row>
    <row r="4" spans="1:35" x14ac:dyDescent="0.25">
      <c r="A4" s="77" t="s">
        <v>881</v>
      </c>
      <c r="B4" s="145">
        <v>530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>
        <v>569.5</v>
      </c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</row>
    <row r="5" spans="1:35" x14ac:dyDescent="0.25">
      <c r="A5" s="84" t="s">
        <v>972</v>
      </c>
      <c r="B5" s="57">
        <v>246</v>
      </c>
      <c r="C5" s="57">
        <v>372</v>
      </c>
      <c r="D5" s="57">
        <v>464</v>
      </c>
      <c r="E5" s="57">
        <v>536</v>
      </c>
      <c r="F5" s="57">
        <v>600</v>
      </c>
      <c r="G5" s="57">
        <v>656</v>
      </c>
      <c r="H5" s="57">
        <v>706</v>
      </c>
      <c r="I5" s="57">
        <v>750</v>
      </c>
      <c r="J5" s="57">
        <v>792</v>
      </c>
      <c r="K5" s="57">
        <v>832</v>
      </c>
      <c r="L5" s="57">
        <v>868</v>
      </c>
      <c r="M5" s="57">
        <v>902</v>
      </c>
      <c r="N5" s="57">
        <v>934</v>
      </c>
      <c r="O5" s="57">
        <v>966</v>
      </c>
      <c r="P5" s="57">
        <v>994</v>
      </c>
      <c r="Q5" s="57">
        <v>752</v>
      </c>
      <c r="R5" s="57">
        <v>796</v>
      </c>
      <c r="S5" s="57">
        <v>838</v>
      </c>
      <c r="T5" s="57">
        <v>876</v>
      </c>
      <c r="U5" s="57">
        <v>912</v>
      </c>
      <c r="V5" s="57">
        <v>944</v>
      </c>
      <c r="W5" s="57">
        <v>976</v>
      </c>
      <c r="X5" s="57">
        <v>1006</v>
      </c>
      <c r="Y5" s="57">
        <v>1034</v>
      </c>
      <c r="Z5" s="57">
        <v>1062</v>
      </c>
      <c r="AA5" s="57">
        <v>1088</v>
      </c>
      <c r="AB5" s="57">
        <v>1112</v>
      </c>
      <c r="AC5" s="57">
        <v>1136</v>
      </c>
      <c r="AD5" s="57">
        <v>1158</v>
      </c>
      <c r="AE5" s="57">
        <v>1180</v>
      </c>
    </row>
    <row r="6" spans="1:35" x14ac:dyDescent="0.25">
      <c r="A6" s="78" t="s">
        <v>117</v>
      </c>
      <c r="B6" s="54"/>
      <c r="C6" s="54"/>
      <c r="D6" s="54"/>
      <c r="E6" s="54"/>
      <c r="F6" s="54"/>
      <c r="G6" s="54"/>
      <c r="H6" s="54">
        <v>254</v>
      </c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5" x14ac:dyDescent="0.25">
      <c r="A7" s="86" t="s">
        <v>118</v>
      </c>
      <c r="B7" s="54"/>
      <c r="C7" s="54"/>
      <c r="D7" s="54"/>
      <c r="E7" s="54"/>
      <c r="F7" s="54"/>
      <c r="G7" s="54"/>
      <c r="H7" s="54">
        <v>255</v>
      </c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</row>
    <row r="8" spans="1:35" x14ac:dyDescent="0.25">
      <c r="A8" s="78" t="s">
        <v>969</v>
      </c>
      <c r="B8" s="54">
        <f>2*VLOOKUP("0.025 ACSR 6/1/0.093 (No 3) ",SUM_COND_RATINGS,2,FALSE)</f>
        <v>122</v>
      </c>
      <c r="C8" s="54">
        <f>2*VLOOKUP("0.025 ACSR 6/1/0.093 (No 3) ",SUM_COND_RATINGS,3,FALSE)</f>
        <v>172</v>
      </c>
      <c r="D8" s="54">
        <f>2*VLOOKUP("0.025 ACSR 6/1/0.093 (No 3) ",SUM_COND_RATINGS,4,FALSE)</f>
        <v>210</v>
      </c>
      <c r="E8" s="54">
        <f>2*VLOOKUP("0.025 ACSR 6/1/0.093 (No 3) ",SUM_COND_RATINGS,5,FALSE)</f>
        <v>242</v>
      </c>
      <c r="F8" s="54">
        <f>2*VLOOKUP("0.025 ACSR 6/1/0.093 (No 3) ",SUM_COND_RATINGS,6,FALSE)</f>
        <v>268</v>
      </c>
      <c r="G8" s="54">
        <f>2*VLOOKUP("0.025 ACSR 6/1/0.093 (No 3) ",SUM_COND_RATINGS,7,FALSE)</f>
        <v>292</v>
      </c>
      <c r="H8" s="54">
        <f>2*VLOOKUP("0.025 ACSR 6/1/0.093 (No 3) ",SUM_COND_RATINGS,8,FALSE)</f>
        <v>312</v>
      </c>
      <c r="I8" s="54">
        <f>2*VLOOKUP("0.025 ACSR 6/1/0.093 (No 3) ",SUM_COND_RATINGS,9,FALSE)</f>
        <v>332</v>
      </c>
      <c r="J8" s="54">
        <f>2*VLOOKUP("0.025 ACSR 6/1/0.093 (No 3) ",SUM_COND_RATINGS,2,FALSE)</f>
        <v>122</v>
      </c>
      <c r="K8" s="54">
        <f>2*VLOOKUP("0.025 ACSR 6/1/0.093 (No 3) ",SUM_COND_RATINGS,10,FALSE)</f>
        <v>350</v>
      </c>
      <c r="L8" s="54">
        <f>2*VLOOKUP("0.025 ACSR 6/1/0.093 (No 3) ",SUM_COND_RATINGS,11,FALSE)</f>
        <v>366</v>
      </c>
      <c r="M8" s="54">
        <f>2*VLOOKUP("0.025 ACSR 6/1/0.093 (No 3) ",SUM_COND_RATINGS,12,FALSE)</f>
        <v>382</v>
      </c>
      <c r="N8" s="54">
        <f>2*VLOOKUP("0.025 ACSR 6/1/0.093 (No 3) ",SUM_COND_RATINGS,13,FALSE)</f>
        <v>398</v>
      </c>
      <c r="O8" s="54">
        <f>2*VLOOKUP("0.025 ACSR 6/1/0.093 (No 3) ",SUM_COND_RATINGS,14,FALSE)</f>
        <v>410</v>
      </c>
      <c r="P8" s="54">
        <f>2*VLOOKUP("0.025 ACSR 6/1/0.093 (No 3) ",SUM_COND_RATINGS,15,FALSE)</f>
        <v>424</v>
      </c>
      <c r="Q8" s="54">
        <f>2*VLOOKUP("0.025 ACSR 6/1/0.093 (No 3) ",WIN_COND_RATINGS,2,FALSE)</f>
        <v>330</v>
      </c>
      <c r="R8" s="54">
        <f>2*VLOOKUP("0.025 ACSR 6/1/0.093 (No 3) ",WIN_COND_RATINGS,3,FALSE)</f>
        <v>348</v>
      </c>
      <c r="S8" s="54">
        <f>2*VLOOKUP("0.025 ACSR 6/1/0.093 (No 3) ",WIN_COND_RATINGS,4,FALSE)</f>
        <v>366</v>
      </c>
      <c r="T8" s="54">
        <f>2*VLOOKUP("0.025 ACSR 6/1/0.093 (No 3) ",WIN_COND_RATINGS,5,FALSE)</f>
        <v>384</v>
      </c>
      <c r="U8" s="54">
        <f>2*VLOOKUP("0.025 ACSR 6/1/0.093 (No 3) ",WIN_COND_RATINGS,6,FALSE)</f>
        <v>398</v>
      </c>
      <c r="V8" s="54">
        <f>2*VLOOKUP("0.025 ACSR 6/1/0.093 (No 3) ",WIN_COND_RATINGS,7,FALSE)</f>
        <v>414</v>
      </c>
      <c r="W8" s="54">
        <f>2*VLOOKUP("0.025 ACSR 6/1/0.093 (No 3) ",WIN_COND_RATINGS,8,FALSE)</f>
        <v>426</v>
      </c>
      <c r="X8" s="54">
        <f>2*VLOOKUP("0.025 ACSR 6/1/0.093 (No 3) ",WIN_COND_RATINGS,9,FALSE)</f>
        <v>440</v>
      </c>
      <c r="Y8" s="54">
        <f>2*VLOOKUP("0.025 ACSR 6/1/0.093 (No 3) ",WIN_COND_RATINGS,2,FALSE)</f>
        <v>330</v>
      </c>
      <c r="Z8" s="54">
        <f>2*VLOOKUP("0.025 ACSR 6/1/0.093 (No 3) ",WIN_COND_RATINGS,10,FALSE)</f>
        <v>452</v>
      </c>
      <c r="AA8" s="54">
        <f>2*VLOOKUP("0.025 ACSR 6/1/0.093 (No 3) ",WIN_COND_RATINGS,11,FALSE)</f>
        <v>464</v>
      </c>
      <c r="AB8" s="54">
        <f>2*VLOOKUP("0.025 ACSR 6/1/0.093 (No 3) ",WIN_COND_RATINGS,12,FALSE)</f>
        <v>474</v>
      </c>
      <c r="AC8" s="54">
        <f>2*VLOOKUP("0.025 ACSR 6/1/0.093 (No 3) ",WIN_COND_RATINGS,13,FALSE)</f>
        <v>486</v>
      </c>
      <c r="AD8" s="54">
        <f>2*VLOOKUP("0.025 ACSR 6/1/0.093 (No 3) ",WIN_COND_RATINGS,14,FALSE)</f>
        <v>496</v>
      </c>
      <c r="AE8" s="54">
        <f>2*VLOOKUP("0.025 ACSR 6/1/0.093 (No 3) ",WIN_COND_RATINGS,15,FALSE)</f>
        <v>506</v>
      </c>
    </row>
    <row r="9" spans="1:35" x14ac:dyDescent="0.25">
      <c r="A9" s="79" t="s">
        <v>119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1"/>
    </row>
    <row r="10" spans="1:35" x14ac:dyDescent="0.25">
      <c r="A10" s="80" t="s">
        <v>309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</row>
    <row r="11" spans="1:35" x14ac:dyDescent="0.25">
      <c r="A11" s="80" t="s">
        <v>121</v>
      </c>
      <c r="B11" s="146">
        <v>380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</row>
    <row r="12" spans="1:35" x14ac:dyDescent="0.25">
      <c r="A12" s="80" t="s">
        <v>854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</row>
    <row r="18" spans="31:31" x14ac:dyDescent="0.25">
      <c r="AE18" s="4"/>
    </row>
  </sheetData>
  <mergeCells count="8">
    <mergeCell ref="B12:P12"/>
    <mergeCell ref="Q12:AE12"/>
    <mergeCell ref="B4:P4"/>
    <mergeCell ref="Q4:AE4"/>
    <mergeCell ref="B10:P10"/>
    <mergeCell ref="Q10:AE10"/>
    <mergeCell ref="B11:P11"/>
    <mergeCell ref="Q11:AE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9"/>
  <sheetViews>
    <sheetView topLeftCell="A2" zoomScale="90" zoomScaleNormal="90" workbookViewId="0">
      <selection activeCell="G37" sqref="G37"/>
    </sheetView>
  </sheetViews>
  <sheetFormatPr defaultRowHeight="15" outlineLevelRow="1" x14ac:dyDescent="0.25"/>
  <cols>
    <col min="1" max="2" width="24.42578125" style="44" bestFit="1" customWidth="1"/>
    <col min="3" max="3" width="13.28515625" style="49" customWidth="1"/>
    <col min="4" max="8" width="9.140625" style="47"/>
    <col min="9" max="16384" width="9.140625" style="44"/>
  </cols>
  <sheetData>
    <row r="1" spans="1:9" ht="15" hidden="1" customHeight="1" outlineLevel="1" x14ac:dyDescent="0.25">
      <c r="A1" s="124"/>
      <c r="B1" s="125"/>
      <c r="C1" s="129"/>
      <c r="D1" s="126"/>
      <c r="E1" s="126"/>
      <c r="F1" s="126"/>
      <c r="G1" s="126"/>
      <c r="H1" s="126"/>
      <c r="I1" s="43"/>
    </row>
    <row r="2" spans="1:9" ht="15" customHeight="1" collapsed="1" x14ac:dyDescent="0.25">
      <c r="A2" s="147" t="s">
        <v>100</v>
      </c>
      <c r="B2" s="147" t="s">
        <v>101</v>
      </c>
      <c r="C2" s="149" t="s">
        <v>893</v>
      </c>
      <c r="D2" s="151" t="s">
        <v>985</v>
      </c>
      <c r="E2" s="151"/>
      <c r="F2" s="151"/>
      <c r="G2" s="151"/>
      <c r="H2" s="151"/>
      <c r="I2" s="43"/>
    </row>
    <row r="3" spans="1:9" ht="15" customHeight="1" x14ac:dyDescent="0.25">
      <c r="A3" s="147"/>
      <c r="B3" s="147"/>
      <c r="C3" s="149"/>
      <c r="D3" s="151"/>
      <c r="E3" s="151"/>
      <c r="F3" s="151"/>
      <c r="G3" s="151"/>
      <c r="H3" s="151"/>
      <c r="I3" s="43"/>
    </row>
    <row r="4" spans="1:9" ht="45" customHeight="1" x14ac:dyDescent="0.25">
      <c r="A4" s="148"/>
      <c r="B4" s="148"/>
      <c r="C4" s="150"/>
      <c r="D4" s="130" t="s">
        <v>94</v>
      </c>
      <c r="E4" s="130" t="s">
        <v>95</v>
      </c>
      <c r="F4" s="130" t="s">
        <v>96</v>
      </c>
      <c r="G4" s="131" t="s">
        <v>97</v>
      </c>
      <c r="H4" s="131" t="s">
        <v>986</v>
      </c>
      <c r="I4" s="43"/>
    </row>
    <row r="5" spans="1:9" x14ac:dyDescent="0.25">
      <c r="A5" s="3" t="s">
        <v>0</v>
      </c>
      <c r="B5" s="3" t="s">
        <v>6</v>
      </c>
      <c r="C5" s="132">
        <v>20.176659857369852</v>
      </c>
      <c r="D5" s="133">
        <v>9.1004737111966119</v>
      </c>
      <c r="E5" s="133">
        <v>9.2272802726834104</v>
      </c>
      <c r="F5" s="133">
        <v>9.3558537646121192</v>
      </c>
      <c r="G5" s="133">
        <v>9.4862188075003946</v>
      </c>
      <c r="H5" s="133">
        <v>9.618400364929709</v>
      </c>
      <c r="I5" s="43"/>
    </row>
    <row r="6" spans="1:9" x14ac:dyDescent="0.25">
      <c r="A6" s="3" t="s">
        <v>0</v>
      </c>
      <c r="B6" s="3" t="s">
        <v>102</v>
      </c>
      <c r="C6" s="132">
        <v>21.376971067015084</v>
      </c>
      <c r="D6" s="133">
        <v>4.7768082536610663</v>
      </c>
      <c r="E6" s="133">
        <v>4.8420229236947883</v>
      </c>
      <c r="F6" s="133">
        <v>4.9085780810124442</v>
      </c>
      <c r="G6" s="133">
        <v>4.9765070093993069</v>
      </c>
      <c r="H6" s="133">
        <v>5.0458438796533214</v>
      </c>
      <c r="I6" s="43"/>
    </row>
    <row r="7" spans="1:9" x14ac:dyDescent="0.25">
      <c r="A7" s="3" t="s">
        <v>102</v>
      </c>
      <c r="B7" s="3" t="s">
        <v>2</v>
      </c>
      <c r="C7" s="132">
        <v>20.290975210669398</v>
      </c>
      <c r="D7" s="133">
        <v>0.32151509763869957</v>
      </c>
      <c r="E7" s="133">
        <v>0.32151509763869957</v>
      </c>
      <c r="F7" s="133">
        <v>0.32151509763869957</v>
      </c>
      <c r="G7" s="133">
        <v>0.32151509763869957</v>
      </c>
      <c r="H7" s="133">
        <v>0.32151509763869957</v>
      </c>
      <c r="I7" s="43"/>
    </row>
    <row r="8" spans="1:9" x14ac:dyDescent="0.25">
      <c r="A8" s="3" t="s">
        <v>102</v>
      </c>
      <c r="B8" s="3" t="s">
        <v>5</v>
      </c>
      <c r="C8" s="132">
        <v>3.3723029223366039</v>
      </c>
      <c r="D8" s="133">
        <v>2.7979491527681364</v>
      </c>
      <c r="E8" s="133">
        <v>2.8200626963657207</v>
      </c>
      <c r="F8" s="133">
        <v>2.842351013979465</v>
      </c>
      <c r="G8" s="133">
        <v>2.8648154869328382</v>
      </c>
      <c r="H8" s="133">
        <v>2.8874575074665736</v>
      </c>
      <c r="I8" s="43"/>
    </row>
    <row r="9" spans="1:9" x14ac:dyDescent="0.25">
      <c r="A9" s="3" t="s">
        <v>0</v>
      </c>
      <c r="B9" s="3" t="s">
        <v>103</v>
      </c>
      <c r="C9" s="132">
        <v>13.031950276148232</v>
      </c>
      <c r="D9" s="133">
        <v>10.356984849505409</v>
      </c>
      <c r="E9" s="133">
        <v>10.388405862112716</v>
      </c>
      <c r="F9" s="133">
        <v>10.419938218922814</v>
      </c>
      <c r="G9" s="133">
        <v>10.451582314497513</v>
      </c>
      <c r="H9" s="133">
        <v>10.483338544796796</v>
      </c>
      <c r="I9" s="43"/>
    </row>
    <row r="10" spans="1:9" x14ac:dyDescent="0.25">
      <c r="A10" s="3"/>
      <c r="B10" s="3"/>
      <c r="C10" s="132"/>
      <c r="D10" s="133"/>
      <c r="E10" s="133"/>
      <c r="F10" s="133"/>
      <c r="G10" s="133"/>
      <c r="H10" s="133"/>
      <c r="I10" s="43"/>
    </row>
    <row r="11" spans="1:9" x14ac:dyDescent="0.25">
      <c r="A11" s="3" t="s">
        <v>1</v>
      </c>
      <c r="B11" s="3" t="s">
        <v>104</v>
      </c>
      <c r="C11" s="132">
        <v>20.290975210669398</v>
      </c>
      <c r="D11" s="133">
        <v>18.926106505935106</v>
      </c>
      <c r="E11" s="133">
        <v>19.276658400251492</v>
      </c>
      <c r="F11" s="133">
        <v>19.634091322164519</v>
      </c>
      <c r="G11" s="133">
        <v>19.998545006530431</v>
      </c>
      <c r="H11" s="142">
        <v>20.370162088275979</v>
      </c>
      <c r="I11" s="43"/>
    </row>
    <row r="12" spans="1:9" x14ac:dyDescent="0.25">
      <c r="A12" s="3" t="s">
        <v>104</v>
      </c>
      <c r="B12" s="3" t="s">
        <v>105</v>
      </c>
      <c r="C12" s="132">
        <v>20.290975210669398</v>
      </c>
      <c r="D12" s="133">
        <v>16.776323511449366</v>
      </c>
      <c r="E12" s="133">
        <v>17.109791081140926</v>
      </c>
      <c r="F12" s="133">
        <v>17.450003909307952</v>
      </c>
      <c r="G12" s="133">
        <v>17.797100651849522</v>
      </c>
      <c r="H12" s="133">
        <v>18.151222856160782</v>
      </c>
      <c r="I12" s="43"/>
    </row>
    <row r="13" spans="1:9" x14ac:dyDescent="0.25">
      <c r="A13" s="3" t="s">
        <v>105</v>
      </c>
      <c r="B13" s="3" t="s">
        <v>2</v>
      </c>
      <c r="C13" s="132">
        <v>20.290975210669398</v>
      </c>
      <c r="D13" s="133">
        <v>7.4945476847258741</v>
      </c>
      <c r="E13" s="133">
        <v>7.6215087832692898</v>
      </c>
      <c r="F13" s="133">
        <v>7.7506206614489725</v>
      </c>
      <c r="G13" s="133">
        <v>7.8819197544651303</v>
      </c>
      <c r="H13" s="133">
        <v>8.0154431147470842</v>
      </c>
      <c r="I13" s="43"/>
    </row>
    <row r="14" spans="1:9" x14ac:dyDescent="0.25">
      <c r="A14" s="3"/>
      <c r="B14" s="3"/>
      <c r="C14" s="132"/>
      <c r="D14" s="133"/>
      <c r="E14" s="133"/>
      <c r="F14" s="133"/>
      <c r="G14" s="133"/>
      <c r="H14" s="133"/>
      <c r="I14" s="43"/>
    </row>
    <row r="15" spans="1:9" x14ac:dyDescent="0.25">
      <c r="A15" s="3" t="s">
        <v>3</v>
      </c>
      <c r="B15" s="3" t="s">
        <v>107</v>
      </c>
      <c r="C15" s="132">
        <v>14.518049869042329</v>
      </c>
      <c r="D15" s="133">
        <v>7.7765486494726996</v>
      </c>
      <c r="E15" s="133">
        <v>7.7919007074264925</v>
      </c>
      <c r="F15" s="133">
        <v>7.8073635348994799</v>
      </c>
      <c r="G15" s="133">
        <v>7.8229377209842141</v>
      </c>
      <c r="H15" s="133">
        <v>7.8386238582295515</v>
      </c>
      <c r="I15" s="43"/>
    </row>
    <row r="16" spans="1:9" x14ac:dyDescent="0.25">
      <c r="A16" s="3" t="s">
        <v>107</v>
      </c>
      <c r="B16" s="3" t="s">
        <v>4</v>
      </c>
      <c r="C16" s="132">
        <v>4.2296680720831983</v>
      </c>
      <c r="D16" s="133">
        <v>1.7540114626462786</v>
      </c>
      <c r="E16" s="133">
        <v>1.7561378867979716</v>
      </c>
      <c r="F16" s="133">
        <v>1.7582676783483904</v>
      </c>
      <c r="G16" s="133">
        <v>1.760400842630137</v>
      </c>
      <c r="H16" s="133">
        <v>1.7625373849842587</v>
      </c>
      <c r="I16" s="43"/>
    </row>
    <row r="17" spans="1:9" x14ac:dyDescent="0.25">
      <c r="A17" s="3" t="s">
        <v>4</v>
      </c>
      <c r="B17" s="3" t="s">
        <v>106</v>
      </c>
      <c r="C17" s="132">
        <v>4.2296680720831983</v>
      </c>
      <c r="D17" s="133">
        <v>0.41123027124308437</v>
      </c>
      <c r="E17" s="133">
        <v>0.41123027124308437</v>
      </c>
      <c r="F17" s="133">
        <v>0.41123027124308437</v>
      </c>
      <c r="G17" s="133">
        <v>0.41123027124308437</v>
      </c>
      <c r="H17" s="133">
        <v>0.41123027124308437</v>
      </c>
      <c r="I17" s="43"/>
    </row>
    <row r="18" spans="1:9" x14ac:dyDescent="0.25">
      <c r="A18" s="3" t="s">
        <v>107</v>
      </c>
      <c r="B18" s="3" t="s">
        <v>108</v>
      </c>
      <c r="C18" s="132">
        <v>7.1447095812216181</v>
      </c>
      <c r="D18" s="133">
        <v>5.7278523357983442</v>
      </c>
      <c r="E18" s="133">
        <v>5.7402477668483005</v>
      </c>
      <c r="F18" s="133">
        <v>5.7527423832737163</v>
      </c>
      <c r="G18" s="133">
        <v>5.7653367227981516</v>
      </c>
      <c r="H18" s="133">
        <v>5.7780313263186693</v>
      </c>
      <c r="I18" s="43"/>
    </row>
    <row r="19" spans="1:9" x14ac:dyDescent="0.25">
      <c r="A19" s="3" t="s">
        <v>109</v>
      </c>
      <c r="B19" s="3" t="s">
        <v>110</v>
      </c>
      <c r="C19" s="132">
        <v>4.2296680720831983</v>
      </c>
      <c r="D19" s="133">
        <v>2.7775279842508387</v>
      </c>
      <c r="E19" s="133">
        <v>2.7739498431052469</v>
      </c>
      <c r="F19" s="133">
        <v>2.7703766807370007</v>
      </c>
      <c r="G19" s="133">
        <v>2.7668084902184185</v>
      </c>
      <c r="H19" s="133">
        <v>2.7632452646314571</v>
      </c>
      <c r="I19" s="43"/>
    </row>
    <row r="20" spans="1:9" x14ac:dyDescent="0.25">
      <c r="A20" s="3" t="s">
        <v>110</v>
      </c>
      <c r="B20" s="3" t="s">
        <v>7</v>
      </c>
      <c r="C20" s="132">
        <v>4.2296680720831983</v>
      </c>
      <c r="D20" s="133">
        <v>0.20599421827427672</v>
      </c>
      <c r="E20" s="133">
        <v>0.20599421827427672</v>
      </c>
      <c r="F20" s="133">
        <v>0.20599421827427672</v>
      </c>
      <c r="G20" s="133">
        <v>0.20599421827427672</v>
      </c>
      <c r="H20" s="133">
        <v>0.20599421827427672</v>
      </c>
      <c r="I20" s="43"/>
    </row>
    <row r="21" spans="1:9" x14ac:dyDescent="0.25">
      <c r="A21" s="3" t="s">
        <v>110</v>
      </c>
      <c r="B21" s="3" t="s">
        <v>111</v>
      </c>
      <c r="C21" s="132">
        <v>10.745643210157315</v>
      </c>
      <c r="D21" s="133">
        <v>2.9870895901292691</v>
      </c>
      <c r="E21" s="133">
        <v>2.9829332269854425</v>
      </c>
      <c r="F21" s="133">
        <v>2.9787826471815735</v>
      </c>
      <c r="G21" s="133">
        <v>2.9746378426704774</v>
      </c>
      <c r="H21" s="133">
        <v>2.9704988054161672</v>
      </c>
      <c r="I21" s="43"/>
    </row>
    <row r="22" spans="1:9" x14ac:dyDescent="0.25">
      <c r="A22" s="3" t="s">
        <v>3</v>
      </c>
      <c r="B22" s="3" t="s">
        <v>112</v>
      </c>
      <c r="C22" s="132">
        <v>20.290975210669398</v>
      </c>
      <c r="D22" s="133">
        <v>13.206689739387389</v>
      </c>
      <c r="E22" s="133">
        <v>13.23876179449665</v>
      </c>
      <c r="F22" s="133">
        <v>13.27124184513004</v>
      </c>
      <c r="G22" s="133">
        <v>13.304133842575952</v>
      </c>
      <c r="H22" s="133">
        <v>13.337441778110581</v>
      </c>
      <c r="I22" s="43"/>
    </row>
    <row r="23" spans="1:9" x14ac:dyDescent="0.25">
      <c r="A23" s="3" t="s">
        <v>112</v>
      </c>
      <c r="B23" s="3" t="s">
        <v>113</v>
      </c>
      <c r="C23" s="132">
        <v>20.176659857369852</v>
      </c>
      <c r="D23" s="133">
        <v>7.7569430362637446</v>
      </c>
      <c r="E23" s="133">
        <v>7.7489288760111927</v>
      </c>
      <c r="F23" s="133">
        <v>7.7409229956653309</v>
      </c>
      <c r="G23" s="133">
        <v>7.7329253866716963</v>
      </c>
      <c r="H23" s="133">
        <v>7.7249360404846641</v>
      </c>
      <c r="I23" s="43"/>
    </row>
    <row r="24" spans="1:9" x14ac:dyDescent="0.25">
      <c r="A24" s="3" t="s">
        <v>114</v>
      </c>
      <c r="B24" s="3" t="s">
        <v>6</v>
      </c>
      <c r="C24" s="132">
        <v>7.0303942279220726</v>
      </c>
      <c r="D24" s="133" t="s">
        <v>984</v>
      </c>
      <c r="E24" s="133" t="s">
        <v>984</v>
      </c>
      <c r="F24" s="133" t="s">
        <v>984</v>
      </c>
      <c r="G24" s="133" t="s">
        <v>984</v>
      </c>
      <c r="H24" s="133" t="s">
        <v>984</v>
      </c>
      <c r="I24" s="43"/>
    </row>
    <row r="25" spans="1:9" x14ac:dyDescent="0.25">
      <c r="A25" s="3" t="s">
        <v>112</v>
      </c>
      <c r="B25" s="3" t="s">
        <v>8</v>
      </c>
      <c r="C25" s="132">
        <v>7.0303942279220726</v>
      </c>
      <c r="D25" s="133">
        <v>5.4497467031236448</v>
      </c>
      <c r="E25" s="133">
        <v>5.4898329184854555</v>
      </c>
      <c r="F25" s="133">
        <v>5.5303188494647086</v>
      </c>
      <c r="G25" s="133">
        <v>5.5712084559042552</v>
      </c>
      <c r="H25" s="133">
        <v>5.6125057376259146</v>
      </c>
      <c r="I25" s="43"/>
    </row>
    <row r="26" spans="1:9" x14ac:dyDescent="0.25">
      <c r="A26" s="3" t="s">
        <v>8</v>
      </c>
      <c r="B26" s="3" t="s">
        <v>116</v>
      </c>
      <c r="C26" s="132">
        <v>6.9732365512722998</v>
      </c>
      <c r="D26" s="133">
        <v>3.1646048049277833</v>
      </c>
      <c r="E26" s="133">
        <v>3.193805574715221</v>
      </c>
      <c r="F26" s="133">
        <v>3.2233128545319372</v>
      </c>
      <c r="G26" s="133">
        <v>3.2531297486638211</v>
      </c>
      <c r="H26" s="133">
        <v>3.2832593932796508</v>
      </c>
      <c r="I26" s="43"/>
    </row>
    <row r="27" spans="1:9" x14ac:dyDescent="0.25">
      <c r="A27" s="3" t="s">
        <v>8</v>
      </c>
      <c r="B27" s="3" t="s">
        <v>115</v>
      </c>
      <c r="C27" s="132">
        <v>15.032468958890286</v>
      </c>
      <c r="D27" s="133">
        <v>2.3473267026649567</v>
      </c>
      <c r="E27" s="133">
        <v>2.3603191962793719</v>
      </c>
      <c r="F27" s="133">
        <v>2.3734229368795687</v>
      </c>
      <c r="G27" s="133">
        <v>2.3866389456289241</v>
      </c>
      <c r="H27" s="133">
        <v>2.3999682533540212</v>
      </c>
      <c r="I27" s="43"/>
    </row>
    <row r="28" spans="1:9" x14ac:dyDescent="0.25">
      <c r="A28" s="3" t="s">
        <v>115</v>
      </c>
      <c r="B28" s="3" t="s">
        <v>242</v>
      </c>
      <c r="C28" s="132">
        <v>6.9732365512722998</v>
      </c>
      <c r="D28" s="133">
        <v>1.7042566093341891</v>
      </c>
      <c r="E28" s="133">
        <v>1.7148423405357984</v>
      </c>
      <c r="F28" s="133">
        <v>1.7255303111431872</v>
      </c>
      <c r="G28" s="133">
        <v>1.7363215086078509</v>
      </c>
      <c r="H28" s="133">
        <v>1.7472169299183147</v>
      </c>
      <c r="I28" s="43"/>
    </row>
    <row r="29" spans="1:9" x14ac:dyDescent="0.25">
      <c r="A29" s="45"/>
      <c r="B29" s="45"/>
      <c r="C29" s="62"/>
      <c r="D29" s="46"/>
      <c r="E29" s="46"/>
      <c r="F29" s="46"/>
      <c r="G29" s="46"/>
      <c r="H29" s="46"/>
    </row>
  </sheetData>
  <mergeCells count="4">
    <mergeCell ref="A2:A4"/>
    <mergeCell ref="B2:B4"/>
    <mergeCell ref="C2:C4"/>
    <mergeCell ref="D2:H3"/>
  </mergeCells>
  <pageMargins left="0.70866141732283472" right="0.70866141732283472" top="0.74803149606299213" bottom="0.74803149606299213" header="0.31496062992125984" footer="0.31496062992125984"/>
  <pageSetup paperSize="9" scale="1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33"/>
  <sheetViews>
    <sheetView zoomScale="90" zoomScaleNormal="90" workbookViewId="0">
      <selection activeCell="B36" sqref="B36"/>
    </sheetView>
  </sheetViews>
  <sheetFormatPr defaultRowHeight="15" x14ac:dyDescent="0.25"/>
  <cols>
    <col min="1" max="2" width="29.140625" style="44" bestFit="1" customWidth="1"/>
    <col min="3" max="3" width="11.7109375" style="49" bestFit="1" customWidth="1"/>
    <col min="4" max="7" width="9.140625" style="47"/>
    <col min="8" max="16384" width="9.140625" style="44"/>
  </cols>
  <sheetData>
    <row r="1" spans="1:9" ht="15" customHeight="1" x14ac:dyDescent="0.25">
      <c r="A1" s="147" t="s">
        <v>100</v>
      </c>
      <c r="B1" s="147" t="s">
        <v>101</v>
      </c>
      <c r="C1" s="149" t="s">
        <v>893</v>
      </c>
      <c r="D1" s="151" t="s">
        <v>985</v>
      </c>
      <c r="E1" s="151"/>
      <c r="F1" s="151"/>
      <c r="G1" s="151"/>
      <c r="H1" s="151"/>
      <c r="I1" s="43"/>
    </row>
    <row r="2" spans="1:9" ht="15" customHeight="1" x14ac:dyDescent="0.25">
      <c r="A2" s="147"/>
      <c r="B2" s="147"/>
      <c r="C2" s="149"/>
      <c r="D2" s="151"/>
      <c r="E2" s="151"/>
      <c r="F2" s="151"/>
      <c r="G2" s="151"/>
      <c r="H2" s="151"/>
      <c r="I2" s="43"/>
    </row>
    <row r="3" spans="1:9" ht="45" customHeight="1" x14ac:dyDescent="0.25">
      <c r="A3" s="148"/>
      <c r="B3" s="148"/>
      <c r="C3" s="150"/>
      <c r="D3" s="130" t="s">
        <v>94</v>
      </c>
      <c r="E3" s="130" t="s">
        <v>95</v>
      </c>
      <c r="F3" s="130" t="s">
        <v>96</v>
      </c>
      <c r="G3" s="131" t="s">
        <v>97</v>
      </c>
      <c r="H3" s="131" t="s">
        <v>986</v>
      </c>
      <c r="I3" s="43"/>
    </row>
    <row r="4" spans="1:9" x14ac:dyDescent="0.25">
      <c r="A4" s="3" t="s">
        <v>18</v>
      </c>
      <c r="B4" s="3" t="s">
        <v>872</v>
      </c>
      <c r="C4" s="132">
        <v>59.329668362464318</v>
      </c>
      <c r="D4" s="133">
        <v>32.555555555555557</v>
      </c>
      <c r="E4" s="133">
        <v>32.555555555555557</v>
      </c>
      <c r="F4" s="133">
        <v>32.555555555555557</v>
      </c>
      <c r="G4" s="133">
        <v>32.555555555555557</v>
      </c>
      <c r="H4" s="133">
        <v>32.555555555555557</v>
      </c>
      <c r="I4" s="43"/>
    </row>
    <row r="5" spans="1:9" x14ac:dyDescent="0.25">
      <c r="A5" s="3" t="s">
        <v>18</v>
      </c>
      <c r="B5" s="3" t="s">
        <v>873</v>
      </c>
      <c r="C5" s="132">
        <v>59.329668362464318</v>
      </c>
      <c r="D5" s="133">
        <v>38.166000000000004</v>
      </c>
      <c r="E5" s="133">
        <v>38.166000000000004</v>
      </c>
      <c r="F5" s="133">
        <v>38.166000000000004</v>
      </c>
      <c r="G5" s="133">
        <v>38.166000000000004</v>
      </c>
      <c r="H5" s="133">
        <v>38.166000000000004</v>
      </c>
      <c r="I5" s="43"/>
    </row>
    <row r="6" spans="1:9" x14ac:dyDescent="0.25">
      <c r="A6" s="3" t="s">
        <v>18</v>
      </c>
      <c r="B6" s="3" t="s">
        <v>122</v>
      </c>
      <c r="C6" s="132">
        <v>26.635477318794194</v>
      </c>
      <c r="D6" s="133">
        <v>9.0159318337867553</v>
      </c>
      <c r="E6" s="133">
        <v>8.9628983336697203</v>
      </c>
      <c r="F6" s="133">
        <v>8.9101767871240423</v>
      </c>
      <c r="G6" s="133">
        <v>8.8577653591769145</v>
      </c>
      <c r="H6" s="133">
        <v>8.8056622256491988</v>
      </c>
      <c r="I6" s="43"/>
    </row>
    <row r="7" spans="1:9" x14ac:dyDescent="0.25">
      <c r="A7" s="3" t="s">
        <v>18</v>
      </c>
      <c r="B7" s="3" t="s">
        <v>123</v>
      </c>
      <c r="C7" s="132">
        <v>27.778630851789654</v>
      </c>
      <c r="D7" s="133">
        <v>11.064112948457588</v>
      </c>
      <c r="E7" s="133">
        <v>10.999031640594543</v>
      </c>
      <c r="F7" s="133">
        <v>10.934333153898717</v>
      </c>
      <c r="G7" s="133">
        <v>10.870015236540036</v>
      </c>
      <c r="H7" s="133">
        <v>10.806075649934147</v>
      </c>
      <c r="I7" s="43"/>
    </row>
    <row r="8" spans="1:9" x14ac:dyDescent="0.25">
      <c r="A8" s="3" t="s">
        <v>18</v>
      </c>
      <c r="B8" s="3" t="s">
        <v>124</v>
      </c>
      <c r="C8" s="132">
        <v>27.778630851789654</v>
      </c>
      <c r="D8" s="133">
        <v>21.81261549128736</v>
      </c>
      <c r="E8" s="133">
        <v>21.66975322510876</v>
      </c>
      <c r="F8" s="133">
        <v>21.527826638885912</v>
      </c>
      <c r="G8" s="133">
        <v>21.386829604359736</v>
      </c>
      <c r="H8" s="133">
        <v>21.246756033408339</v>
      </c>
      <c r="I8" s="43"/>
    </row>
    <row r="9" spans="1:9" x14ac:dyDescent="0.25">
      <c r="A9" s="3" t="s">
        <v>18</v>
      </c>
      <c r="B9" s="3" t="s">
        <v>125</v>
      </c>
      <c r="C9" s="132">
        <v>24.63495863605214</v>
      </c>
      <c r="D9" s="133">
        <v>0.31215228196912287</v>
      </c>
      <c r="E9" s="133">
        <v>0.30835141499535046</v>
      </c>
      <c r="F9" s="133">
        <v>0.30459682860508436</v>
      </c>
      <c r="G9" s="133">
        <v>0.30088795927099643</v>
      </c>
      <c r="H9" s="133">
        <v>0.29722425032744937</v>
      </c>
      <c r="I9" s="43"/>
    </row>
    <row r="10" spans="1:9" x14ac:dyDescent="0.25">
      <c r="A10" s="3" t="s">
        <v>125</v>
      </c>
      <c r="B10" s="3" t="s">
        <v>126</v>
      </c>
      <c r="C10" s="132">
        <v>13.260580982747324</v>
      </c>
      <c r="D10" s="133">
        <v>0.31215228196912287</v>
      </c>
      <c r="E10" s="133">
        <v>0.30835141499535046</v>
      </c>
      <c r="F10" s="133">
        <v>0.30459682860508436</v>
      </c>
      <c r="G10" s="133">
        <v>0.30088795927099643</v>
      </c>
      <c r="H10" s="133">
        <v>0.29722425032744937</v>
      </c>
      <c r="I10" s="43"/>
    </row>
    <row r="11" spans="1:9" x14ac:dyDescent="0.25">
      <c r="A11" s="3" t="s">
        <v>126</v>
      </c>
      <c r="B11" s="3" t="s">
        <v>127</v>
      </c>
      <c r="C11" s="132">
        <v>12.517531186300277</v>
      </c>
      <c r="D11" s="133" t="s">
        <v>984</v>
      </c>
      <c r="E11" s="133" t="s">
        <v>984</v>
      </c>
      <c r="F11" s="133" t="s">
        <v>984</v>
      </c>
      <c r="G11" s="133" t="s">
        <v>984</v>
      </c>
      <c r="H11" s="133" t="s">
        <v>984</v>
      </c>
      <c r="I11" s="43"/>
    </row>
    <row r="12" spans="1:9" x14ac:dyDescent="0.25">
      <c r="A12" s="3" t="s">
        <v>126</v>
      </c>
      <c r="B12" s="3" t="s">
        <v>128</v>
      </c>
      <c r="C12" s="132">
        <v>12.517531186300277</v>
      </c>
      <c r="D12" s="133">
        <v>0.31215228196912287</v>
      </c>
      <c r="E12" s="133">
        <v>0.30835141499535046</v>
      </c>
      <c r="F12" s="133">
        <v>0.30459682860508436</v>
      </c>
      <c r="G12" s="133">
        <v>0.30088795927099643</v>
      </c>
      <c r="H12" s="133">
        <v>0.29722425032744937</v>
      </c>
      <c r="I12" s="43"/>
    </row>
    <row r="13" spans="1:9" x14ac:dyDescent="0.25">
      <c r="A13" s="3"/>
      <c r="B13" s="3"/>
      <c r="C13" s="132"/>
      <c r="D13" s="133"/>
      <c r="E13" s="133"/>
      <c r="F13" s="133"/>
      <c r="G13" s="133"/>
      <c r="H13" s="133"/>
      <c r="I13" s="43"/>
    </row>
    <row r="14" spans="1:9" x14ac:dyDescent="0.25">
      <c r="A14" s="3" t="s">
        <v>19</v>
      </c>
      <c r="B14" s="3" t="s">
        <v>129</v>
      </c>
      <c r="C14" s="132">
        <v>16.461410875134611</v>
      </c>
      <c r="D14" s="133">
        <v>11.321046740203389</v>
      </c>
      <c r="E14" s="133">
        <v>11.157457968052656</v>
      </c>
      <c r="F14" s="133">
        <v>10.996235827465378</v>
      </c>
      <c r="G14" s="133">
        <v>10.837346040475522</v>
      </c>
      <c r="H14" s="133">
        <v>10.680754826169833</v>
      </c>
      <c r="I14" s="43"/>
    </row>
    <row r="15" spans="1:9" x14ac:dyDescent="0.25">
      <c r="A15" s="3" t="s">
        <v>129</v>
      </c>
      <c r="B15" s="3" t="s">
        <v>130</v>
      </c>
      <c r="C15" s="132">
        <v>40.46763506803925</v>
      </c>
      <c r="D15" s="133" t="s">
        <v>984</v>
      </c>
      <c r="E15" s="133" t="s">
        <v>984</v>
      </c>
      <c r="F15" s="133" t="s">
        <v>984</v>
      </c>
      <c r="G15" s="133" t="s">
        <v>984</v>
      </c>
      <c r="H15" s="133" t="s">
        <v>984</v>
      </c>
      <c r="I15" s="43"/>
    </row>
    <row r="16" spans="1:9" x14ac:dyDescent="0.25">
      <c r="A16" s="3" t="s">
        <v>129</v>
      </c>
      <c r="B16" s="3" t="s">
        <v>132</v>
      </c>
      <c r="C16" s="132">
        <v>40.46763506803925</v>
      </c>
      <c r="D16" s="133">
        <v>11.321046740203389</v>
      </c>
      <c r="E16" s="133">
        <v>11.157457968052656</v>
      </c>
      <c r="F16" s="133">
        <v>10.996235827465378</v>
      </c>
      <c r="G16" s="133">
        <v>10.837346040475522</v>
      </c>
      <c r="H16" s="133">
        <v>10.680754826169833</v>
      </c>
      <c r="I16" s="43"/>
    </row>
    <row r="17" spans="1:9" x14ac:dyDescent="0.25">
      <c r="A17" s="3" t="s">
        <v>132</v>
      </c>
      <c r="B17" s="3" t="s">
        <v>133</v>
      </c>
      <c r="C17" s="132">
        <v>18.576244911176207</v>
      </c>
      <c r="D17" s="133">
        <v>4.9989790137675003</v>
      </c>
      <c r="E17" s="133">
        <v>4.9293089996235491</v>
      </c>
      <c r="F17" s="133">
        <v>4.8606099659252946</v>
      </c>
      <c r="G17" s="133">
        <v>4.7928683802651797</v>
      </c>
      <c r="H17" s="133">
        <v>4.7260708988347639</v>
      </c>
      <c r="I17" s="43"/>
    </row>
    <row r="18" spans="1:9" x14ac:dyDescent="0.25">
      <c r="A18" s="3" t="s">
        <v>132</v>
      </c>
      <c r="B18" s="3" t="s">
        <v>134</v>
      </c>
      <c r="C18" s="132">
        <v>22.177178540111903</v>
      </c>
      <c r="D18" s="133">
        <v>6.1023235850482962</v>
      </c>
      <c r="E18" s="133">
        <v>6.0112259976909197</v>
      </c>
      <c r="F18" s="133">
        <v>5.9214883464802712</v>
      </c>
      <c r="G18" s="133">
        <v>5.833090329821359</v>
      </c>
      <c r="H18" s="133">
        <v>5.7460119491883912</v>
      </c>
      <c r="I18" s="43"/>
    </row>
    <row r="19" spans="1:9" x14ac:dyDescent="0.25">
      <c r="A19" s="3" t="s">
        <v>19</v>
      </c>
      <c r="B19" s="3" t="s">
        <v>131</v>
      </c>
      <c r="C19" s="132">
        <v>30.522199330978754</v>
      </c>
      <c r="D19" s="133">
        <v>13.984876386661904</v>
      </c>
      <c r="E19" s="133">
        <v>13.762239394182494</v>
      </c>
      <c r="F19" s="133">
        <v>13.543146746969338</v>
      </c>
      <c r="G19" s="133">
        <v>13.327542019613407</v>
      </c>
      <c r="H19" s="133">
        <v>13.115369684989151</v>
      </c>
      <c r="I19" s="43"/>
    </row>
    <row r="20" spans="1:9" x14ac:dyDescent="0.25">
      <c r="A20" s="3" t="s">
        <v>19</v>
      </c>
      <c r="B20" s="3" t="s">
        <v>135</v>
      </c>
      <c r="C20" s="132">
        <v>20.405290563968943</v>
      </c>
      <c r="D20" s="133">
        <v>8.3671146774654694</v>
      </c>
      <c r="E20" s="133">
        <v>8.2724811995516596</v>
      </c>
      <c r="F20" s="133">
        <v>8.1793753180741895</v>
      </c>
      <c r="G20" s="133">
        <v>8.0877713632264552</v>
      </c>
      <c r="H20" s="133">
        <v>7.9976440985440833</v>
      </c>
      <c r="I20" s="43"/>
    </row>
    <row r="21" spans="1:9" x14ac:dyDescent="0.25">
      <c r="A21" s="3" t="s">
        <v>135</v>
      </c>
      <c r="B21" s="3" t="s">
        <v>137</v>
      </c>
      <c r="C21" s="132">
        <v>12.917634922848686</v>
      </c>
      <c r="D21" s="133">
        <v>3.045194980108437</v>
      </c>
      <c r="E21" s="133">
        <v>3.0404593925639576</v>
      </c>
      <c r="F21" s="133">
        <v>3.0357328459058568</v>
      </c>
      <c r="G21" s="133">
        <v>3.0310153217744022</v>
      </c>
      <c r="H21" s="133">
        <v>3.0263068018477339</v>
      </c>
      <c r="I21" s="43"/>
    </row>
    <row r="22" spans="1:9" x14ac:dyDescent="0.25">
      <c r="A22" s="3" t="s">
        <v>137</v>
      </c>
      <c r="B22" s="3" t="s">
        <v>138</v>
      </c>
      <c r="C22" s="132">
        <v>13.260580982747324</v>
      </c>
      <c r="D22" s="133">
        <v>2.0477481957258896</v>
      </c>
      <c r="E22" s="133">
        <v>2.0435032994915634</v>
      </c>
      <c r="F22" s="133">
        <v>2.0392672027493215</v>
      </c>
      <c r="G22" s="133">
        <v>2.0350398872581863</v>
      </c>
      <c r="H22" s="133">
        <v>2.0308213348149913</v>
      </c>
      <c r="I22" s="43"/>
    </row>
    <row r="23" spans="1:9" x14ac:dyDescent="0.25">
      <c r="A23" s="3" t="s">
        <v>135</v>
      </c>
      <c r="B23" s="3" t="s">
        <v>136</v>
      </c>
      <c r="C23" s="132">
        <v>20.405290563968943</v>
      </c>
      <c r="D23" s="133">
        <v>5.4038169497417492</v>
      </c>
      <c r="E23" s="133">
        <v>5.3125356506336363</v>
      </c>
      <c r="F23" s="133">
        <v>5.2227962756218353</v>
      </c>
      <c r="G23" s="133">
        <v>5.1345727785178932</v>
      </c>
      <c r="H23" s="133">
        <v>5.0478395531056837</v>
      </c>
      <c r="I23" s="43"/>
    </row>
    <row r="24" spans="1:9" x14ac:dyDescent="0.25">
      <c r="A24" s="3" t="s">
        <v>136</v>
      </c>
      <c r="B24" s="3" t="s">
        <v>139</v>
      </c>
      <c r="C24" s="132">
        <v>5.1441908984795655</v>
      </c>
      <c r="D24" s="133">
        <v>4.9054666289920483</v>
      </c>
      <c r="E24" s="133">
        <v>4.7842746979816493</v>
      </c>
      <c r="F24" s="133">
        <v>4.6660768723750508</v>
      </c>
      <c r="G24" s="133">
        <v>4.55079918134685</v>
      </c>
      <c r="H24" s="133">
        <v>4.4383694815567427</v>
      </c>
      <c r="I24" s="43"/>
    </row>
    <row r="25" spans="1:9" x14ac:dyDescent="0.25">
      <c r="A25" s="3" t="s">
        <v>136</v>
      </c>
      <c r="B25" s="3" t="s">
        <v>140</v>
      </c>
      <c r="C25" s="132">
        <v>5.1441908984795655</v>
      </c>
      <c r="D25" s="133">
        <v>4.2325528010391631</v>
      </c>
      <c r="E25" s="133">
        <v>4.0797840637031593</v>
      </c>
      <c r="F25" s="133">
        <v>3.9325293242318744</v>
      </c>
      <c r="G25" s="133">
        <v>3.7905895617197065</v>
      </c>
      <c r="H25" s="133">
        <v>3.6537729386734967</v>
      </c>
      <c r="I25" s="43"/>
    </row>
    <row r="26" spans="1:9" x14ac:dyDescent="0.25">
      <c r="A26" s="3" t="s">
        <v>19</v>
      </c>
      <c r="B26" s="3" t="s">
        <v>141</v>
      </c>
      <c r="C26" s="132">
        <v>7.0875519045718454</v>
      </c>
      <c r="D26" s="133">
        <v>3.8196697223020317</v>
      </c>
      <c r="E26" s="133">
        <v>3.7910184525483754</v>
      </c>
      <c r="F26" s="133">
        <v>3.7627393492063805</v>
      </c>
      <c r="G26" s="133">
        <v>3.734827784270744</v>
      </c>
      <c r="H26" s="133">
        <v>3.707279188537933</v>
      </c>
      <c r="I26" s="43"/>
    </row>
    <row r="27" spans="1:9" x14ac:dyDescent="0.25">
      <c r="A27" s="3" t="s">
        <v>141</v>
      </c>
      <c r="B27" s="3" t="s">
        <v>143</v>
      </c>
      <c r="C27" s="132">
        <v>5.258506251779111</v>
      </c>
      <c r="D27" s="133">
        <v>3.0288016136337319</v>
      </c>
      <c r="E27" s="133">
        <v>2.99866068230744</v>
      </c>
      <c r="F27" s="133">
        <v>2.9688891114994163</v>
      </c>
      <c r="G27" s="133">
        <v>2.9394822679192392</v>
      </c>
      <c r="H27" s="133">
        <v>2.910435577068303</v>
      </c>
      <c r="I27" s="43"/>
    </row>
    <row r="28" spans="1:9" x14ac:dyDescent="0.25">
      <c r="A28" s="3" t="s">
        <v>141</v>
      </c>
      <c r="B28" s="3" t="s">
        <v>142</v>
      </c>
      <c r="C28" s="132">
        <v>5.1441908984795655</v>
      </c>
      <c r="D28" s="133">
        <v>1.7081629928753239</v>
      </c>
      <c r="E28" s="133">
        <v>1.711380450681999</v>
      </c>
      <c r="F28" s="133">
        <v>1.7146039688206103</v>
      </c>
      <c r="G28" s="133">
        <v>1.7178335587062636</v>
      </c>
      <c r="H28" s="133">
        <v>1.7210692317755674</v>
      </c>
      <c r="I28" s="43"/>
    </row>
    <row r="29" spans="1:9" x14ac:dyDescent="0.25">
      <c r="A29" s="3" t="s">
        <v>143</v>
      </c>
      <c r="B29" s="3" t="s">
        <v>144</v>
      </c>
      <c r="C29" s="132">
        <v>5.258506251779111</v>
      </c>
      <c r="D29" s="133">
        <v>2.279871336927052</v>
      </c>
      <c r="E29" s="133">
        <v>2.2506393016360806</v>
      </c>
      <c r="F29" s="133">
        <v>2.2217820734113727</v>
      </c>
      <c r="G29" s="133">
        <v>2.1932948465548128</v>
      </c>
      <c r="H29" s="133">
        <v>2.1651728769859444</v>
      </c>
      <c r="I29" s="43"/>
    </row>
    <row r="30" spans="1:9" x14ac:dyDescent="0.25">
      <c r="A30" s="3"/>
      <c r="B30" s="3"/>
      <c r="C30" s="132"/>
      <c r="D30" s="133"/>
      <c r="E30" s="133"/>
      <c r="F30" s="133"/>
      <c r="G30" s="133"/>
      <c r="H30" s="133"/>
      <c r="I30" s="43"/>
    </row>
    <row r="31" spans="1:9" x14ac:dyDescent="0.25">
      <c r="A31" s="3" t="s">
        <v>20</v>
      </c>
      <c r="B31" s="3" t="s">
        <v>145</v>
      </c>
      <c r="C31" s="132">
        <v>15.032468958890286</v>
      </c>
      <c r="D31" s="133">
        <v>2.649122815819247</v>
      </c>
      <c r="E31" s="133">
        <v>2.578949805646364</v>
      </c>
      <c r="F31" s="133">
        <v>2.5106356188271275</v>
      </c>
      <c r="G31" s="133">
        <v>2.444131016711927</v>
      </c>
      <c r="H31" s="133">
        <v>2.3793880649410992</v>
      </c>
      <c r="I31" s="43"/>
    </row>
    <row r="32" spans="1:9" x14ac:dyDescent="0.25">
      <c r="A32" s="3" t="s">
        <v>21</v>
      </c>
      <c r="B32" s="3" t="s">
        <v>146</v>
      </c>
      <c r="C32" s="132">
        <v>15.032468958890286</v>
      </c>
      <c r="D32" s="133">
        <v>1.0696487024260326</v>
      </c>
      <c r="E32" s="133">
        <v>1.047422340227306</v>
      </c>
      <c r="F32" s="133">
        <v>1.0256578223476236</v>
      </c>
      <c r="G32" s="133">
        <v>1.0043455520669684</v>
      </c>
      <c r="H32" s="133">
        <v>0.98347613207675022</v>
      </c>
      <c r="I32" s="43"/>
    </row>
    <row r="33" spans="1:8" x14ac:dyDescent="0.25">
      <c r="A33" s="45"/>
      <c r="B33" s="45"/>
      <c r="C33" s="62"/>
      <c r="D33" s="46"/>
      <c r="E33" s="46"/>
      <c r="F33" s="46"/>
      <c r="G33" s="46"/>
      <c r="H33" s="45"/>
    </row>
  </sheetData>
  <mergeCells count="4">
    <mergeCell ref="A1:A3"/>
    <mergeCell ref="B1:B3"/>
    <mergeCell ref="C1:C3"/>
    <mergeCell ref="D1:H2"/>
  </mergeCells>
  <pageMargins left="0.70866141732283472" right="0.70866141732283472" top="0.74803149606299213" bottom="0.74803149606299213" header="0.31496062992125984" footer="0.31496062992125984"/>
  <pageSetup paperSize="9" scale="1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59"/>
  <sheetViews>
    <sheetView topLeftCell="A2" zoomScale="90" zoomScaleNormal="90" workbookViewId="0">
      <selection activeCell="D39" sqref="D39:H39"/>
    </sheetView>
  </sheetViews>
  <sheetFormatPr defaultRowHeight="15" outlineLevelRow="1" x14ac:dyDescent="0.25"/>
  <cols>
    <col min="1" max="2" width="29.28515625" style="44" bestFit="1" customWidth="1"/>
    <col min="3" max="3" width="11.7109375" style="49" bestFit="1" customWidth="1"/>
    <col min="4" max="7" width="9.140625" style="47"/>
    <col min="8" max="16384" width="9.140625" style="44"/>
  </cols>
  <sheetData>
    <row r="1" spans="1:9" ht="15" hidden="1" customHeight="1" outlineLevel="1" x14ac:dyDescent="0.25">
      <c r="A1" s="147" t="s">
        <v>100</v>
      </c>
      <c r="B1" s="127"/>
      <c r="C1" s="149" t="s">
        <v>893</v>
      </c>
      <c r="D1" s="128"/>
      <c r="E1" s="128"/>
      <c r="F1" s="128"/>
      <c r="G1" s="128"/>
      <c r="H1" s="127"/>
      <c r="I1" s="43"/>
    </row>
    <row r="2" spans="1:9" ht="15" customHeight="1" collapsed="1" x14ac:dyDescent="0.25">
      <c r="A2" s="147"/>
      <c r="B2" s="147" t="s">
        <v>101</v>
      </c>
      <c r="C2" s="149"/>
      <c r="D2" s="151" t="s">
        <v>985</v>
      </c>
      <c r="E2" s="151"/>
      <c r="F2" s="151"/>
      <c r="G2" s="151"/>
      <c r="H2" s="151"/>
      <c r="I2" s="43"/>
    </row>
    <row r="3" spans="1:9" ht="15" customHeight="1" x14ac:dyDescent="0.25">
      <c r="A3" s="147"/>
      <c r="B3" s="147"/>
      <c r="C3" s="149"/>
      <c r="D3" s="151"/>
      <c r="E3" s="151"/>
      <c r="F3" s="151"/>
      <c r="G3" s="151"/>
      <c r="H3" s="151"/>
      <c r="I3" s="43"/>
    </row>
    <row r="4" spans="1:9" ht="45" customHeight="1" x14ac:dyDescent="0.25">
      <c r="A4" s="148"/>
      <c r="B4" s="148"/>
      <c r="C4" s="150"/>
      <c r="D4" s="130" t="s">
        <v>94</v>
      </c>
      <c r="E4" s="130" t="s">
        <v>95</v>
      </c>
      <c r="F4" s="130" t="s">
        <v>96</v>
      </c>
      <c r="G4" s="131" t="s">
        <v>97</v>
      </c>
      <c r="H4" s="131" t="s">
        <v>986</v>
      </c>
      <c r="I4" s="43"/>
    </row>
    <row r="5" spans="1:9" x14ac:dyDescent="0.25">
      <c r="A5" s="3" t="s">
        <v>65</v>
      </c>
      <c r="B5" s="3" t="s">
        <v>243</v>
      </c>
      <c r="C5" s="132">
        <v>6.1730290781754782</v>
      </c>
      <c r="D5" s="133">
        <v>1.8818665991623535</v>
      </c>
      <c r="E5" s="133">
        <v>1.8457620910114216</v>
      </c>
      <c r="F5" s="133">
        <v>1.8107122313420339</v>
      </c>
      <c r="G5" s="133">
        <v>1.7766910086612695</v>
      </c>
      <c r="H5" s="133">
        <v>1.7436731086442814</v>
      </c>
      <c r="I5" s="43"/>
    </row>
    <row r="6" spans="1:9" x14ac:dyDescent="0.25">
      <c r="A6" s="3" t="s">
        <v>243</v>
      </c>
      <c r="B6" s="3" t="s">
        <v>244</v>
      </c>
      <c r="C6" s="132">
        <v>5.1441908984795655</v>
      </c>
      <c r="D6" s="133">
        <v>1.8818665991623535</v>
      </c>
      <c r="E6" s="133">
        <v>1.8457620910114216</v>
      </c>
      <c r="F6" s="133">
        <v>1.8107122313420339</v>
      </c>
      <c r="G6" s="133">
        <v>1.7766910086612695</v>
      </c>
      <c r="H6" s="133">
        <v>1.7436731086442814</v>
      </c>
      <c r="I6" s="43"/>
    </row>
    <row r="7" spans="1:9" x14ac:dyDescent="0.25">
      <c r="A7" s="3" t="s">
        <v>244</v>
      </c>
      <c r="B7" s="3" t="s">
        <v>52</v>
      </c>
      <c r="C7" s="132">
        <v>3.9438796888343335</v>
      </c>
      <c r="D7" s="133">
        <v>0.22372634754244947</v>
      </c>
      <c r="E7" s="133">
        <v>0.22663479006050127</v>
      </c>
      <c r="F7" s="133">
        <v>0.22958104233128779</v>
      </c>
      <c r="G7" s="133">
        <v>0.23256559588159448</v>
      </c>
      <c r="H7" s="133">
        <v>0.23558894862805518</v>
      </c>
      <c r="I7" s="43"/>
    </row>
    <row r="8" spans="1:9" x14ac:dyDescent="0.25">
      <c r="A8" s="3" t="s">
        <v>244</v>
      </c>
      <c r="B8" s="3" t="s">
        <v>263</v>
      </c>
      <c r="C8" s="132">
        <v>3.9438796888343335</v>
      </c>
      <c r="D8" s="133">
        <v>1.1467417008466898</v>
      </c>
      <c r="E8" s="133">
        <v>1.1197610052381657</v>
      </c>
      <c r="F8" s="133">
        <v>1.0934835380641621</v>
      </c>
      <c r="G8" s="133">
        <v>1.067890970285343</v>
      </c>
      <c r="H8" s="133">
        <v>1.0429654505928887</v>
      </c>
      <c r="I8" s="43"/>
    </row>
    <row r="9" spans="1:9" x14ac:dyDescent="0.25">
      <c r="A9" s="3" t="s">
        <v>65</v>
      </c>
      <c r="B9" s="3" t="s">
        <v>66</v>
      </c>
      <c r="C9" s="132">
        <v>6.1730290781754782</v>
      </c>
      <c r="D9" s="133">
        <v>0.51276464216664031</v>
      </c>
      <c r="E9" s="133">
        <v>0.50409388525693877</v>
      </c>
      <c r="F9" s="133">
        <v>0.49556974927076547</v>
      </c>
      <c r="G9" s="133">
        <v>0.48718975487495042</v>
      </c>
      <c r="H9" s="133">
        <v>0.47895146466139671</v>
      </c>
      <c r="I9" s="43"/>
    </row>
    <row r="10" spans="1:9" x14ac:dyDescent="0.25">
      <c r="A10" s="3" t="s">
        <v>65</v>
      </c>
      <c r="B10" s="3" t="s">
        <v>245</v>
      </c>
      <c r="C10" s="132">
        <v>6.1730290781754782</v>
      </c>
      <c r="D10" s="133">
        <v>2.8332632249590484</v>
      </c>
      <c r="E10" s="133">
        <v>2.7682512051857562</v>
      </c>
      <c r="F10" s="133">
        <v>2.7048989144534654</v>
      </c>
      <c r="G10" s="133">
        <v>2.643163467185996</v>
      </c>
      <c r="H10" s="133">
        <v>2.5830030947023537</v>
      </c>
      <c r="I10" s="43"/>
    </row>
    <row r="11" spans="1:9" x14ac:dyDescent="0.25">
      <c r="A11" s="3" t="s">
        <v>245</v>
      </c>
      <c r="B11" s="3" t="s">
        <v>246</v>
      </c>
      <c r="C11" s="132">
        <v>5.1441908984795655</v>
      </c>
      <c r="D11" s="133">
        <v>2.8332632249590484</v>
      </c>
      <c r="E11" s="133">
        <v>2.7682512051857562</v>
      </c>
      <c r="F11" s="133">
        <v>2.7048989144534654</v>
      </c>
      <c r="G11" s="133">
        <v>2.643163467185996</v>
      </c>
      <c r="H11" s="133">
        <v>2.5830030947023537</v>
      </c>
      <c r="I11" s="43"/>
    </row>
    <row r="12" spans="1:9" x14ac:dyDescent="0.25">
      <c r="A12" s="3" t="s">
        <v>246</v>
      </c>
      <c r="B12" s="3" t="s">
        <v>67</v>
      </c>
      <c r="C12" s="132">
        <v>5.1441908984795655</v>
      </c>
      <c r="D12" s="133">
        <v>0.60806605487600385</v>
      </c>
      <c r="E12" s="133">
        <v>0.60186424626930823</v>
      </c>
      <c r="F12" s="133">
        <v>0.59576785907462815</v>
      </c>
      <c r="G12" s="133">
        <v>0.58977508684400815</v>
      </c>
      <c r="H12" s="133">
        <v>0.5838841543356299</v>
      </c>
      <c r="I12" s="43"/>
    </row>
    <row r="13" spans="1:9" x14ac:dyDescent="0.25">
      <c r="A13" s="3" t="s">
        <v>67</v>
      </c>
      <c r="B13" s="3" t="s">
        <v>261</v>
      </c>
      <c r="C13" s="132">
        <v>6.1730290781754782</v>
      </c>
      <c r="D13" s="133" t="s">
        <v>984</v>
      </c>
      <c r="E13" s="133" t="s">
        <v>984</v>
      </c>
      <c r="F13" s="133" t="s">
        <v>984</v>
      </c>
      <c r="G13" s="133" t="s">
        <v>984</v>
      </c>
      <c r="H13" s="133" t="s">
        <v>984</v>
      </c>
      <c r="I13" s="43"/>
    </row>
    <row r="14" spans="1:9" x14ac:dyDescent="0.25">
      <c r="A14" s="3" t="s">
        <v>67</v>
      </c>
      <c r="B14" s="3" t="s">
        <v>57</v>
      </c>
      <c r="C14" s="132">
        <v>4.058195042133879</v>
      </c>
      <c r="D14" s="133">
        <v>0.80498114702649015</v>
      </c>
      <c r="E14" s="133">
        <v>0.79677095511424034</v>
      </c>
      <c r="F14" s="133">
        <v>0.78870032410739688</v>
      </c>
      <c r="G14" s="133">
        <v>0.78076686256092653</v>
      </c>
      <c r="H14" s="133">
        <v>0.77296822034167423</v>
      </c>
      <c r="I14" s="43"/>
    </row>
    <row r="15" spans="1:9" x14ac:dyDescent="0.25">
      <c r="A15" s="3"/>
      <c r="B15" s="3"/>
      <c r="C15" s="132"/>
      <c r="D15" s="133"/>
      <c r="E15" s="133"/>
      <c r="F15" s="133"/>
      <c r="G15" s="133"/>
      <c r="H15" s="133"/>
      <c r="I15" s="43"/>
    </row>
    <row r="16" spans="1:9" x14ac:dyDescent="0.25">
      <c r="A16" s="3" t="s">
        <v>69</v>
      </c>
      <c r="B16" s="3" t="s">
        <v>247</v>
      </c>
      <c r="C16" s="132">
        <v>6.1730290781754782</v>
      </c>
      <c r="D16" s="133">
        <v>5.5934769755389437</v>
      </c>
      <c r="E16" s="133">
        <v>5.5543714519826626</v>
      </c>
      <c r="F16" s="133">
        <v>5.5160026180691437</v>
      </c>
      <c r="G16" s="133">
        <v>5.4783565956660807</v>
      </c>
      <c r="H16" s="133">
        <v>5.4414197680844483</v>
      </c>
      <c r="I16" s="43"/>
    </row>
    <row r="17" spans="1:9" x14ac:dyDescent="0.25">
      <c r="A17" s="3" t="s">
        <v>247</v>
      </c>
      <c r="B17" s="3" t="s">
        <v>248</v>
      </c>
      <c r="C17" s="132">
        <v>6.1730290781754782</v>
      </c>
      <c r="D17" s="133">
        <v>3.5176476386694291</v>
      </c>
      <c r="E17" s="133">
        <v>3.5176476386694291</v>
      </c>
      <c r="F17" s="133">
        <v>3.5176476386694291</v>
      </c>
      <c r="G17" s="133">
        <v>3.5176476386694291</v>
      </c>
      <c r="H17" s="133">
        <v>3.5176476386694291</v>
      </c>
      <c r="I17" s="43"/>
    </row>
    <row r="18" spans="1:9" x14ac:dyDescent="0.25">
      <c r="A18" s="3" t="s">
        <v>248</v>
      </c>
      <c r="B18" s="3" t="s">
        <v>264</v>
      </c>
      <c r="C18" s="132">
        <v>6.1730290781754782</v>
      </c>
      <c r="D18" s="133">
        <v>3.5176476386694291</v>
      </c>
      <c r="E18" s="133">
        <v>3.5176476386694291</v>
      </c>
      <c r="F18" s="133">
        <v>3.5176476386694291</v>
      </c>
      <c r="G18" s="133">
        <v>3.5176476386694291</v>
      </c>
      <c r="H18" s="133">
        <v>3.5176476386694291</v>
      </c>
      <c r="I18" s="43"/>
    </row>
    <row r="19" spans="1:9" x14ac:dyDescent="0.25">
      <c r="A19" s="3" t="s">
        <v>248</v>
      </c>
      <c r="B19" s="3" t="s">
        <v>864</v>
      </c>
      <c r="C19" s="132">
        <v>15.489730372088468</v>
      </c>
      <c r="D19" s="133">
        <v>0.93111111111111089</v>
      </c>
      <c r="E19" s="133">
        <v>0.93111111111111089</v>
      </c>
      <c r="F19" s="133">
        <v>0.93111111111111089</v>
      </c>
      <c r="G19" s="133">
        <v>0.93111111111111089</v>
      </c>
      <c r="H19" s="133">
        <v>0.93111111111111089</v>
      </c>
      <c r="I19" s="43"/>
    </row>
    <row r="20" spans="1:9" x14ac:dyDescent="0.25">
      <c r="A20" s="3" t="s">
        <v>247</v>
      </c>
      <c r="B20" s="3" t="s">
        <v>68</v>
      </c>
      <c r="C20" s="132">
        <v>15.489730372088468</v>
      </c>
      <c r="D20" s="133">
        <v>1.8799410022875351</v>
      </c>
      <c r="E20" s="133">
        <v>1.844525722310695</v>
      </c>
      <c r="F20" s="133">
        <v>1.8097776133005563</v>
      </c>
      <c r="G20" s="133">
        <v>1.7756841067528151</v>
      </c>
      <c r="H20" s="133">
        <v>1.7422328709350128</v>
      </c>
      <c r="I20" s="43"/>
    </row>
    <row r="21" spans="1:9" x14ac:dyDescent="0.25">
      <c r="A21" s="3" t="s">
        <v>69</v>
      </c>
      <c r="B21" s="3" t="s">
        <v>265</v>
      </c>
      <c r="C21" s="132">
        <v>7.0303942279220726</v>
      </c>
      <c r="D21" s="133">
        <v>0.88911941455202359</v>
      </c>
      <c r="E21" s="133">
        <v>0.88911941455202359</v>
      </c>
      <c r="F21" s="133">
        <v>0.88911941455202359</v>
      </c>
      <c r="G21" s="133">
        <v>0.88911941455202359</v>
      </c>
      <c r="H21" s="133">
        <v>0.88911941455202359</v>
      </c>
      <c r="I21" s="43"/>
    </row>
    <row r="22" spans="1:9" x14ac:dyDescent="0.25">
      <c r="A22" s="3" t="s">
        <v>69</v>
      </c>
      <c r="B22" s="3" t="s">
        <v>262</v>
      </c>
      <c r="C22" s="132">
        <v>20.290975210669398</v>
      </c>
      <c r="D22" s="133">
        <v>0.37602529227190584</v>
      </c>
      <c r="E22" s="133">
        <v>0.37106569593762651</v>
      </c>
      <c r="F22" s="133">
        <v>0.36617151434087836</v>
      </c>
      <c r="G22" s="133">
        <v>0.36134188469211181</v>
      </c>
      <c r="H22" s="133">
        <v>0.35657595558156496</v>
      </c>
      <c r="I22" s="43"/>
    </row>
    <row r="23" spans="1:9" x14ac:dyDescent="0.25">
      <c r="A23" s="3" t="s">
        <v>69</v>
      </c>
      <c r="B23" s="3" t="s">
        <v>249</v>
      </c>
      <c r="C23" s="132">
        <v>7.0303942279220726</v>
      </c>
      <c r="D23" s="133">
        <v>2.9136168765147126</v>
      </c>
      <c r="E23" s="133">
        <v>2.8645287950595133</v>
      </c>
      <c r="F23" s="133">
        <v>2.8167624377959761</v>
      </c>
      <c r="G23" s="133">
        <v>2.7702810827529074</v>
      </c>
      <c r="H23" s="133">
        <v>2.7250490449833054</v>
      </c>
      <c r="I23" s="43"/>
    </row>
    <row r="24" spans="1:9" x14ac:dyDescent="0.25">
      <c r="A24" s="3" t="s">
        <v>249</v>
      </c>
      <c r="B24" s="3" t="s">
        <v>250</v>
      </c>
      <c r="C24" s="132">
        <v>7.0303942279220726</v>
      </c>
      <c r="D24" s="133">
        <v>1.5064298690869735</v>
      </c>
      <c r="E24" s="133">
        <v>1.4632025867758007</v>
      </c>
      <c r="F24" s="133">
        <v>1.4212157192853609</v>
      </c>
      <c r="G24" s="133">
        <v>1.3804336726841075</v>
      </c>
      <c r="H24" s="133">
        <v>1.3408218744149114</v>
      </c>
      <c r="I24" s="43"/>
    </row>
    <row r="25" spans="1:9" x14ac:dyDescent="0.25">
      <c r="A25" s="3" t="s">
        <v>250</v>
      </c>
      <c r="B25" s="3" t="s">
        <v>266</v>
      </c>
      <c r="C25" s="132">
        <v>5.1441908984795655</v>
      </c>
      <c r="D25" s="133">
        <v>1.5064298690869735</v>
      </c>
      <c r="E25" s="133">
        <v>1.4632025867758007</v>
      </c>
      <c r="F25" s="133">
        <v>1.4212157192853609</v>
      </c>
      <c r="G25" s="133">
        <v>1.3804336726841075</v>
      </c>
      <c r="H25" s="133">
        <v>1.3408218744149114</v>
      </c>
      <c r="I25" s="43"/>
    </row>
    <row r="26" spans="1:9" x14ac:dyDescent="0.25">
      <c r="A26" s="3"/>
      <c r="B26" s="3"/>
      <c r="C26" s="132"/>
      <c r="D26" s="139"/>
      <c r="E26" s="133"/>
      <c r="F26" s="133"/>
      <c r="G26" s="133"/>
      <c r="H26" s="133"/>
      <c r="I26" s="43"/>
    </row>
    <row r="27" spans="1:9" x14ac:dyDescent="0.25">
      <c r="A27" s="3" t="s">
        <v>71</v>
      </c>
      <c r="B27" s="3" t="s">
        <v>251</v>
      </c>
      <c r="C27" s="132">
        <v>13.031950276148232</v>
      </c>
      <c r="D27" s="133">
        <v>8.4582326860684152</v>
      </c>
      <c r="E27" s="133">
        <v>8.4171024659031684</v>
      </c>
      <c r="F27" s="133">
        <v>8.3762693355523403</v>
      </c>
      <c r="G27" s="133">
        <v>8.3357311490911759</v>
      </c>
      <c r="H27" s="133">
        <v>8.2954857760952461</v>
      </c>
      <c r="I27" s="43"/>
    </row>
    <row r="28" spans="1:9" x14ac:dyDescent="0.25">
      <c r="A28" s="3" t="s">
        <v>251</v>
      </c>
      <c r="B28" s="3" t="s">
        <v>267</v>
      </c>
      <c r="C28" s="132">
        <v>5.1441908984795655</v>
      </c>
      <c r="D28" s="133">
        <v>5.6942208340169733</v>
      </c>
      <c r="E28" s="133">
        <v>5.6530906138517274</v>
      </c>
      <c r="F28" s="133">
        <v>5.6122574835009003</v>
      </c>
      <c r="G28" s="133">
        <v>5.5717192970397322</v>
      </c>
      <c r="H28" s="133">
        <v>5.5314739240438051</v>
      </c>
      <c r="I28" s="43"/>
    </row>
    <row r="29" spans="1:9" x14ac:dyDescent="0.25">
      <c r="A29" s="3" t="s">
        <v>71</v>
      </c>
      <c r="B29" s="3" t="s">
        <v>72</v>
      </c>
      <c r="C29" s="132">
        <v>5.1441908984795655</v>
      </c>
      <c r="D29" s="133">
        <v>4.7366261599948745</v>
      </c>
      <c r="E29" s="133">
        <v>4.7582730843917034</v>
      </c>
      <c r="F29" s="133">
        <v>4.7800221126701556</v>
      </c>
      <c r="G29" s="133">
        <v>4.8018737264322544</v>
      </c>
      <c r="H29" s="133">
        <v>4.8238284095516395</v>
      </c>
      <c r="I29" s="43"/>
    </row>
    <row r="30" spans="1:9" x14ac:dyDescent="0.25">
      <c r="A30" s="3" t="s">
        <v>72</v>
      </c>
      <c r="B30" s="3" t="s">
        <v>57</v>
      </c>
      <c r="C30" s="132">
        <v>5.1441908984795655</v>
      </c>
      <c r="D30" s="133">
        <v>2.0933615785920114</v>
      </c>
      <c r="E30" s="133">
        <v>2.0933615785920114</v>
      </c>
      <c r="F30" s="133">
        <v>2.0933615785920114</v>
      </c>
      <c r="G30" s="133">
        <v>2.0933615785920114</v>
      </c>
      <c r="H30" s="133">
        <v>2.0933615785920114</v>
      </c>
      <c r="I30" s="43"/>
    </row>
    <row r="31" spans="1:9" x14ac:dyDescent="0.25">
      <c r="A31" s="3" t="s">
        <v>71</v>
      </c>
      <c r="B31" s="3" t="s">
        <v>252</v>
      </c>
      <c r="C31" s="132">
        <v>13.260580982747324</v>
      </c>
      <c r="D31" s="133">
        <v>11.790629620826357</v>
      </c>
      <c r="E31" s="133">
        <v>11.819013513015568</v>
      </c>
      <c r="F31" s="133">
        <v>11.848195722666706</v>
      </c>
      <c r="G31" s="133">
        <v>11.878183449427224</v>
      </c>
      <c r="H31" s="133">
        <v>11.908983992240094</v>
      </c>
      <c r="I31" s="43"/>
    </row>
    <row r="32" spans="1:9" x14ac:dyDescent="0.25">
      <c r="A32" s="3" t="s">
        <v>252</v>
      </c>
      <c r="B32" s="3" t="s">
        <v>253</v>
      </c>
      <c r="C32" s="132">
        <v>7.0303942279220726</v>
      </c>
      <c r="D32" s="133">
        <v>6.3208426315528081</v>
      </c>
      <c r="E32" s="133">
        <v>6.3617054767095791</v>
      </c>
      <c r="F32" s="133">
        <v>6.4031220079263571</v>
      </c>
      <c r="G32" s="133">
        <v>6.44509873249992</v>
      </c>
      <c r="H32" s="133">
        <v>6.4876422358370069</v>
      </c>
      <c r="I32" s="43"/>
    </row>
    <row r="33" spans="1:9" x14ac:dyDescent="0.25">
      <c r="A33" s="3" t="s">
        <v>253</v>
      </c>
      <c r="B33" s="3" t="s">
        <v>250</v>
      </c>
      <c r="C33" s="132">
        <v>7.0303942279220726</v>
      </c>
      <c r="D33" s="133" t="s">
        <v>984</v>
      </c>
      <c r="E33" s="133" t="s">
        <v>984</v>
      </c>
      <c r="F33" s="133" t="s">
        <v>984</v>
      </c>
      <c r="G33" s="133" t="s">
        <v>984</v>
      </c>
      <c r="H33" s="133" t="s">
        <v>984</v>
      </c>
      <c r="I33" s="43"/>
    </row>
    <row r="34" spans="1:9" x14ac:dyDescent="0.25">
      <c r="A34" s="3" t="s">
        <v>71</v>
      </c>
      <c r="B34" s="3" t="s">
        <v>268</v>
      </c>
      <c r="C34" s="132">
        <v>21.376971067015084</v>
      </c>
      <c r="D34" s="133">
        <v>2.3851909987405309</v>
      </c>
      <c r="E34" s="133">
        <v>2.3871595847858531</v>
      </c>
      <c r="F34" s="133">
        <v>2.3891297955777975</v>
      </c>
      <c r="G34" s="133">
        <v>2.3911016324573264</v>
      </c>
      <c r="H34" s="133">
        <v>2.3930750967665104</v>
      </c>
      <c r="I34" s="43"/>
    </row>
    <row r="35" spans="1:9" x14ac:dyDescent="0.25">
      <c r="A35" s="3" t="s">
        <v>71</v>
      </c>
      <c r="B35" s="3" t="s">
        <v>254</v>
      </c>
      <c r="C35" s="132">
        <v>20.290975210669398</v>
      </c>
      <c r="D35" s="133">
        <v>11.202959842444509</v>
      </c>
      <c r="E35" s="133">
        <v>11.226407596539508</v>
      </c>
      <c r="F35" s="133">
        <v>11.249904426698317</v>
      </c>
      <c r="G35" s="133">
        <v>11.273450435636958</v>
      </c>
      <c r="H35" s="133">
        <v>11.29704572628644</v>
      </c>
      <c r="I35" s="43"/>
    </row>
    <row r="36" spans="1:9" x14ac:dyDescent="0.25">
      <c r="A36" s="3" t="s">
        <v>254</v>
      </c>
      <c r="B36" s="3" t="s">
        <v>255</v>
      </c>
      <c r="C36" s="132">
        <v>6.5731328147238894</v>
      </c>
      <c r="D36" s="133" t="s">
        <v>984</v>
      </c>
      <c r="E36" s="133" t="s">
        <v>984</v>
      </c>
      <c r="F36" s="133" t="s">
        <v>984</v>
      </c>
      <c r="G36" s="133" t="s">
        <v>984</v>
      </c>
      <c r="H36" s="133" t="s">
        <v>984</v>
      </c>
      <c r="I36" s="43"/>
    </row>
    <row r="37" spans="1:9" x14ac:dyDescent="0.25">
      <c r="A37" s="3" t="s">
        <v>255</v>
      </c>
      <c r="B37" s="3" t="s">
        <v>269</v>
      </c>
      <c r="C37" s="132">
        <v>6.5731328147238894</v>
      </c>
      <c r="D37" s="133" t="s">
        <v>984</v>
      </c>
      <c r="E37" s="133" t="s">
        <v>984</v>
      </c>
      <c r="F37" s="133" t="s">
        <v>984</v>
      </c>
      <c r="G37" s="133" t="s">
        <v>984</v>
      </c>
      <c r="H37" s="133" t="s">
        <v>984</v>
      </c>
      <c r="I37" s="43"/>
    </row>
    <row r="38" spans="1:9" x14ac:dyDescent="0.25">
      <c r="A38" s="3"/>
      <c r="B38" s="3"/>
      <c r="C38" s="132"/>
      <c r="D38" s="133"/>
      <c r="E38" s="133"/>
      <c r="F38" s="133"/>
      <c r="G38" s="133"/>
      <c r="H38" s="133"/>
      <c r="I38" s="43"/>
    </row>
    <row r="39" spans="1:9" x14ac:dyDescent="0.25">
      <c r="A39" s="3" t="s">
        <v>73</v>
      </c>
      <c r="B39" s="3" t="s">
        <v>74</v>
      </c>
      <c r="C39" s="132">
        <v>20.290975210669398</v>
      </c>
      <c r="D39" s="142">
        <v>20.432359213018625</v>
      </c>
      <c r="E39" s="142">
        <v>20.447866065141717</v>
      </c>
      <c r="F39" s="142">
        <v>20.463708815708504</v>
      </c>
      <c r="G39" s="142">
        <v>20.479885602721019</v>
      </c>
      <c r="H39" s="142">
        <v>20.496394583529135</v>
      </c>
      <c r="I39" s="43"/>
    </row>
    <row r="40" spans="1:9" x14ac:dyDescent="0.25">
      <c r="A40" s="3" t="s">
        <v>74</v>
      </c>
      <c r="B40" s="3" t="s">
        <v>270</v>
      </c>
      <c r="C40" s="132">
        <v>15.489730372088468</v>
      </c>
      <c r="D40" s="133">
        <v>7.0112808173718175</v>
      </c>
      <c r="E40" s="133">
        <v>7.045735702914568</v>
      </c>
      <c r="F40" s="133">
        <v>7.0808785938811551</v>
      </c>
      <c r="G40" s="133">
        <v>7.1167135616751507</v>
      </c>
      <c r="H40" s="133">
        <v>7.1532447461319233</v>
      </c>
      <c r="I40" s="43"/>
    </row>
    <row r="41" spans="1:9" x14ac:dyDescent="0.25">
      <c r="A41" s="3" t="s">
        <v>73</v>
      </c>
      <c r="B41" s="3" t="s">
        <v>271</v>
      </c>
      <c r="C41" s="132">
        <v>27.778630851789654</v>
      </c>
      <c r="D41" s="133">
        <v>18.101126816706287</v>
      </c>
      <c r="E41" s="133">
        <v>18.197205358286652</v>
      </c>
      <c r="F41" s="133">
        <v>18.2937938728784</v>
      </c>
      <c r="G41" s="133">
        <v>18.390895067355185</v>
      </c>
      <c r="H41" s="133">
        <v>18.488511662958402</v>
      </c>
      <c r="I41" s="43"/>
    </row>
    <row r="42" spans="1:9" x14ac:dyDescent="0.25">
      <c r="A42" s="3" t="s">
        <v>256</v>
      </c>
      <c r="B42" s="3" t="s">
        <v>272</v>
      </c>
      <c r="C42" s="132">
        <v>27.778630851789654</v>
      </c>
      <c r="D42" s="133">
        <v>21.22540029441857</v>
      </c>
      <c r="E42" s="133">
        <v>21.338062093067755</v>
      </c>
      <c r="F42" s="133">
        <v>21.451321886605083</v>
      </c>
      <c r="G42" s="133">
        <v>21.565182849113437</v>
      </c>
      <c r="H42" s="133">
        <v>21.679648171523336</v>
      </c>
      <c r="I42" s="43"/>
    </row>
    <row r="43" spans="1:9" x14ac:dyDescent="0.25">
      <c r="A43" s="3" t="s">
        <v>73</v>
      </c>
      <c r="B43" s="3" t="s">
        <v>257</v>
      </c>
      <c r="C43" s="132">
        <v>26.635477318794194</v>
      </c>
      <c r="D43" s="133">
        <v>18.086854222974523</v>
      </c>
      <c r="E43" s="133">
        <v>18.219774829064235</v>
      </c>
      <c r="F43" s="133">
        <v>18.354337678050385</v>
      </c>
      <c r="G43" s="133">
        <v>18.490563353925641</v>
      </c>
      <c r="H43" s="133">
        <v>18.628472724464128</v>
      </c>
      <c r="I43" s="43"/>
    </row>
    <row r="44" spans="1:9" x14ac:dyDescent="0.25">
      <c r="A44" s="3" t="s">
        <v>257</v>
      </c>
      <c r="B44" s="3" t="s">
        <v>75</v>
      </c>
      <c r="C44" s="132">
        <v>26.635477318794194</v>
      </c>
      <c r="D44" s="133">
        <v>8.5021874785441618</v>
      </c>
      <c r="E44" s="133">
        <v>8.5880752623801548</v>
      </c>
      <c r="F44" s="133">
        <v>8.6748780881927647</v>
      </c>
      <c r="G44" s="133">
        <v>8.7626060673837021</v>
      </c>
      <c r="H44" s="133">
        <v>8.8512694257170885</v>
      </c>
      <c r="I44" s="43"/>
    </row>
    <row r="45" spans="1:9" x14ac:dyDescent="0.25">
      <c r="A45" s="3" t="s">
        <v>257</v>
      </c>
      <c r="B45" s="3" t="s">
        <v>258</v>
      </c>
      <c r="C45" s="132">
        <v>26.635477318794194</v>
      </c>
      <c r="D45" s="133">
        <v>12.289835063205361</v>
      </c>
      <c r="E45" s="133">
        <v>12.34914898065824</v>
      </c>
      <c r="F45" s="133">
        <v>12.409395957955073</v>
      </c>
      <c r="G45" s="133">
        <v>12.470589560899349</v>
      </c>
      <c r="H45" s="133">
        <v>12.532743576151672</v>
      </c>
      <c r="I45" s="43"/>
    </row>
    <row r="46" spans="1:9" x14ac:dyDescent="0.25">
      <c r="A46" s="3" t="s">
        <v>258</v>
      </c>
      <c r="B46" s="3" t="s">
        <v>76</v>
      </c>
      <c r="C46" s="132">
        <v>15.032468958890286</v>
      </c>
      <c r="D46" s="133">
        <v>8.4433252374824246</v>
      </c>
      <c r="E46" s="133">
        <v>8.4517914107256598</v>
      </c>
      <c r="F46" s="133">
        <v>8.460392699827624</v>
      </c>
      <c r="G46" s="133">
        <v>8.4691295982158046</v>
      </c>
      <c r="H46" s="133">
        <v>8.4780026039868286</v>
      </c>
      <c r="I46" s="43"/>
    </row>
    <row r="47" spans="1:9" x14ac:dyDescent="0.25">
      <c r="A47" s="3" t="s">
        <v>258</v>
      </c>
      <c r="B47" s="3" t="s">
        <v>259</v>
      </c>
      <c r="C47" s="132">
        <v>3.9438796888343335</v>
      </c>
      <c r="D47" s="133">
        <v>2.8977139997386314</v>
      </c>
      <c r="E47" s="133">
        <v>2.9360194316566997</v>
      </c>
      <c r="F47" s="133">
        <v>2.9749259834371276</v>
      </c>
      <c r="G47" s="133">
        <v>3.0144435029702485</v>
      </c>
      <c r="H47" s="133">
        <v>3.05458200100857</v>
      </c>
      <c r="I47" s="43"/>
    </row>
    <row r="48" spans="1:9" x14ac:dyDescent="0.25">
      <c r="A48" s="3" t="s">
        <v>259</v>
      </c>
      <c r="B48" s="3" t="s">
        <v>255</v>
      </c>
      <c r="C48" s="132">
        <v>3.9438796888343335</v>
      </c>
      <c r="D48" s="133">
        <v>0.74387972893610099</v>
      </c>
      <c r="E48" s="133">
        <v>0.74647508585958289</v>
      </c>
      <c r="F48" s="133">
        <v>0.74907949784572925</v>
      </c>
      <c r="G48" s="133">
        <v>0.75169299648717325</v>
      </c>
      <c r="H48" s="133">
        <v>0.75431561348677345</v>
      </c>
      <c r="I48" s="43"/>
    </row>
    <row r="49" spans="1:9" x14ac:dyDescent="0.25">
      <c r="A49" s="3" t="s">
        <v>76</v>
      </c>
      <c r="B49" s="3" t="s">
        <v>77</v>
      </c>
      <c r="C49" s="132">
        <v>8.1163900842677581</v>
      </c>
      <c r="D49" s="133">
        <v>4.3286919546031637</v>
      </c>
      <c r="E49" s="133">
        <v>4.3269734853744772</v>
      </c>
      <c r="F49" s="133">
        <v>4.3253464815587712</v>
      </c>
      <c r="G49" s="133">
        <v>4.323811295763802</v>
      </c>
      <c r="H49" s="133">
        <v>4.3223682844573252</v>
      </c>
      <c r="I49" s="43"/>
    </row>
    <row r="50" spans="1:9" x14ac:dyDescent="0.25">
      <c r="A50" s="3" t="s">
        <v>77</v>
      </c>
      <c r="B50" s="3" t="s">
        <v>260</v>
      </c>
      <c r="C50" s="132">
        <v>6.9732365512722998</v>
      </c>
      <c r="D50" s="133">
        <v>2.6910392852387308</v>
      </c>
      <c r="E50" s="133">
        <v>2.6820849657595045</v>
      </c>
      <c r="F50" s="133">
        <v>2.6731604413998724</v>
      </c>
      <c r="G50" s="133">
        <v>2.6642656130178333</v>
      </c>
      <c r="H50" s="133">
        <v>2.6554003818012766</v>
      </c>
      <c r="I50" s="43"/>
    </row>
    <row r="51" spans="1:9" x14ac:dyDescent="0.25">
      <c r="A51" s="3" t="s">
        <v>260</v>
      </c>
      <c r="B51" s="3" t="s">
        <v>273</v>
      </c>
      <c r="C51" s="132">
        <v>12.80331956954914</v>
      </c>
      <c r="D51" s="133">
        <v>2.6910392852387308</v>
      </c>
      <c r="E51" s="133">
        <v>2.6820849657595045</v>
      </c>
      <c r="F51" s="133">
        <v>2.6731604413998724</v>
      </c>
      <c r="G51" s="133">
        <v>2.6642656130178333</v>
      </c>
      <c r="H51" s="133">
        <v>2.6554003818012766</v>
      </c>
      <c r="I51" s="43"/>
    </row>
    <row r="52" spans="1:9" x14ac:dyDescent="0.25">
      <c r="A52" s="3" t="s">
        <v>260</v>
      </c>
      <c r="B52" s="3" t="s">
        <v>242</v>
      </c>
      <c r="C52" s="132">
        <v>6.9732365512722998</v>
      </c>
      <c r="D52" s="133" t="s">
        <v>984</v>
      </c>
      <c r="E52" s="133" t="s">
        <v>984</v>
      </c>
      <c r="F52" s="133" t="s">
        <v>984</v>
      </c>
      <c r="G52" s="133" t="s">
        <v>984</v>
      </c>
      <c r="H52" s="133" t="s">
        <v>984</v>
      </c>
      <c r="I52" s="43"/>
    </row>
    <row r="53" spans="1:9" x14ac:dyDescent="0.25">
      <c r="A53" s="3"/>
      <c r="B53" s="3"/>
      <c r="C53" s="132"/>
      <c r="D53" s="133"/>
      <c r="E53" s="133"/>
      <c r="F53" s="133"/>
      <c r="G53" s="133"/>
      <c r="H53" s="133"/>
      <c r="I53" s="43"/>
    </row>
    <row r="54" spans="1:9" x14ac:dyDescent="0.25">
      <c r="A54" s="3" t="s">
        <v>93</v>
      </c>
      <c r="B54" s="3" t="s">
        <v>274</v>
      </c>
      <c r="C54" s="132">
        <v>36.63807073250446</v>
      </c>
      <c r="D54" s="133">
        <v>6.9060255254080731</v>
      </c>
      <c r="E54" s="133">
        <v>6.8039264341728201</v>
      </c>
      <c r="F54" s="133">
        <v>6.7033367819618945</v>
      </c>
      <c r="G54" s="133">
        <v>6.6042342531391789</v>
      </c>
      <c r="H54" s="133">
        <v>6.5065968619842405</v>
      </c>
      <c r="I54" s="43"/>
    </row>
    <row r="55" spans="1:9" x14ac:dyDescent="0.25">
      <c r="A55" s="3" t="s">
        <v>93</v>
      </c>
      <c r="B55" s="3" t="s">
        <v>261</v>
      </c>
      <c r="C55" s="132">
        <v>36.63807073250446</v>
      </c>
      <c r="D55" s="133">
        <v>7.9298936378598199</v>
      </c>
      <c r="E55" s="133">
        <v>7.8126576196842459</v>
      </c>
      <c r="F55" s="133">
        <v>7.6971548257592515</v>
      </c>
      <c r="G55" s="133">
        <v>7.5833596319946537</v>
      </c>
      <c r="H55" s="133">
        <v>7.4712467931283335</v>
      </c>
      <c r="I55" s="43"/>
    </row>
    <row r="56" spans="1:9" x14ac:dyDescent="0.25">
      <c r="A56" s="3" t="s">
        <v>261</v>
      </c>
      <c r="B56" s="3" t="s">
        <v>275</v>
      </c>
      <c r="C56" s="132">
        <v>36.63807073250446</v>
      </c>
      <c r="D56" s="133">
        <v>7.9298936378598199</v>
      </c>
      <c r="E56" s="133">
        <v>7.8126576196842459</v>
      </c>
      <c r="F56" s="133">
        <v>7.6971548257592515</v>
      </c>
      <c r="G56" s="133">
        <v>7.5833596319946537</v>
      </c>
      <c r="H56" s="133">
        <v>7.4712467931283335</v>
      </c>
      <c r="I56" s="43"/>
    </row>
    <row r="57" spans="1:9" x14ac:dyDescent="0.25">
      <c r="A57" s="3" t="s">
        <v>70</v>
      </c>
      <c r="B57" s="3" t="s">
        <v>262</v>
      </c>
      <c r="C57" s="132">
        <v>13.031950276148232</v>
      </c>
      <c r="D57" s="133">
        <v>3.6687013333845186</v>
      </c>
      <c r="E57" s="133">
        <v>3.5905442282259106</v>
      </c>
      <c r="F57" s="133">
        <v>3.514052162690775</v>
      </c>
      <c r="G57" s="133">
        <v>3.4391896651870915</v>
      </c>
      <c r="H57" s="133">
        <v>3.3659220198008559</v>
      </c>
      <c r="I57" s="43"/>
    </row>
    <row r="58" spans="1:9" x14ac:dyDescent="0.25">
      <c r="A58" s="3" t="s">
        <v>262</v>
      </c>
      <c r="B58" s="3" t="s">
        <v>78</v>
      </c>
      <c r="C58" s="132">
        <v>3.9438796888343335</v>
      </c>
      <c r="D58" s="133">
        <v>3.5821825183233194</v>
      </c>
      <c r="E58" s="133">
        <v>3.5058685885863254</v>
      </c>
      <c r="F58" s="133">
        <v>3.4311804319198296</v>
      </c>
      <c r="G58" s="133">
        <v>3.3580834132567379</v>
      </c>
      <c r="H58" s="133">
        <v>3.2865436353868511</v>
      </c>
      <c r="I58" s="43"/>
    </row>
    <row r="59" spans="1:9" x14ac:dyDescent="0.25">
      <c r="A59" s="45"/>
      <c r="B59" s="45"/>
      <c r="C59" s="62"/>
      <c r="D59" s="46"/>
      <c r="E59" s="46"/>
      <c r="F59" s="46"/>
      <c r="G59" s="46"/>
      <c r="H59" s="45"/>
    </row>
  </sheetData>
  <mergeCells count="4">
    <mergeCell ref="A1:A4"/>
    <mergeCell ref="B2:B4"/>
    <mergeCell ref="C1:C4"/>
    <mergeCell ref="D2:H3"/>
  </mergeCells>
  <pageMargins left="0.70866141732283472" right="0.70866141732283472" top="0.74803149606299213" bottom="0.74803149606299213" header="0.31496062992125984" footer="0.31496062992125984"/>
  <pageSetup paperSize="9" scale="1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17</vt:i4>
      </vt:variant>
    </vt:vector>
  </HeadingPairs>
  <TitlesOfParts>
    <vt:vector size="33" baseType="lpstr">
      <vt:lpstr>FORECAST_DATA</vt:lpstr>
      <vt:lpstr>SUMMER_OH</vt:lpstr>
      <vt:lpstr>WINTER_OH</vt:lpstr>
      <vt:lpstr>SUMMER_OH_METRO</vt:lpstr>
      <vt:lpstr>WINTER_OH_METRO</vt:lpstr>
      <vt:lpstr>OTHER_RATINGS</vt:lpstr>
      <vt:lpstr>EASTERN HILLS</vt:lpstr>
      <vt:lpstr>EYRE PENINSULA</vt:lpstr>
      <vt:lpstr>MID NORTH</vt:lpstr>
      <vt:lpstr>MURRAYLANDS</vt:lpstr>
      <vt:lpstr>RIVERLAND</vt:lpstr>
      <vt:lpstr>SOUTH EAST</vt:lpstr>
      <vt:lpstr>SOUTHERN RURAL</vt:lpstr>
      <vt:lpstr>UPPER NORTH</vt:lpstr>
      <vt:lpstr>WESTERN SUBURBS</vt:lpstr>
      <vt:lpstr>YORKE PENINSULA</vt:lpstr>
      <vt:lpstr>FORECAST_TOOL</vt:lpstr>
      <vt:lpstr>METRO_FDRS</vt:lpstr>
      <vt:lpstr>OTHER_LINE_RATINGS</vt:lpstr>
      <vt:lpstr>'EASTERN HILLS'!Print_Titles</vt:lpstr>
      <vt:lpstr>'EYRE PENINSULA'!Print_Titles</vt:lpstr>
      <vt:lpstr>'MID NORTH'!Print_Titles</vt:lpstr>
      <vt:lpstr>MURRAYLANDS!Print_Titles</vt:lpstr>
      <vt:lpstr>RIVERLAND!Print_Titles</vt:lpstr>
      <vt:lpstr>'SOUTH EAST'!Print_Titles</vt:lpstr>
      <vt:lpstr>'SOUTHERN RURAL'!Print_Titles</vt:lpstr>
      <vt:lpstr>'UPPER NORTH'!Print_Titles</vt:lpstr>
      <vt:lpstr>'WESTERN SUBURBS'!Print_Titles</vt:lpstr>
      <vt:lpstr>'YORKE PENINSULA'!Print_Titles</vt:lpstr>
      <vt:lpstr>SUM_COND_RATINGS</vt:lpstr>
      <vt:lpstr>SUM_MET_RATINGS</vt:lpstr>
      <vt:lpstr>WIN_COND_RATINGS</vt:lpstr>
      <vt:lpstr>WIN_MET_RATINGS</vt:lpstr>
    </vt:vector>
  </TitlesOfParts>
  <Company>SA Power 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maxwsm</dc:creator>
  <cp:lastModifiedBy>Woan-Yi Hong</cp:lastModifiedBy>
  <cp:lastPrinted>2017-12-18T03:38:22Z</cp:lastPrinted>
  <dcterms:created xsi:type="dcterms:W3CDTF">2015-08-29T11:10:20Z</dcterms:created>
  <dcterms:modified xsi:type="dcterms:W3CDTF">2018-12-18T06:28:44Z</dcterms:modified>
</cp:coreProperties>
</file>